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00" tabRatio="664" activeTab="1"/>
  </bookViews>
  <sheets>
    <sheet name="Zestawienie zbiorcze" sheetId="1" r:id="rId1"/>
    <sheet name="PRZEDMIAR ROBÓT" sheetId="2" r:id="rId2"/>
  </sheets>
  <definedNames>
    <definedName name="_xlnm.Print_Area" localSheetId="1">'PRZEDMIAR ROBÓT'!$A$1:$H$59</definedName>
    <definedName name="_xlnm.Print_Area" localSheetId="0">'Zestawienie zbiorcze'!$A$1:$F$12</definedName>
    <definedName name="_xlnm.Print_Titles" localSheetId="1">'PRZEDMIAR ROBÓT'!$1:$4</definedName>
  </definedNames>
  <calcPr fullCalcOnLoad="1"/>
</workbook>
</file>

<file path=xl/sharedStrings.xml><?xml version="1.0" encoding="utf-8"?>
<sst xmlns="http://schemas.openxmlformats.org/spreadsheetml/2006/main" count="230" uniqueCount="143">
  <si>
    <t>Razem:</t>
  </si>
  <si>
    <t>2</t>
  </si>
  <si>
    <t>kpl.</t>
  </si>
  <si>
    <t>Lp.</t>
  </si>
  <si>
    <t>m</t>
  </si>
  <si>
    <t>Jednostka miary</t>
  </si>
  <si>
    <t>nazwa</t>
  </si>
  <si>
    <t>ilość</t>
  </si>
  <si>
    <t>Wartość netto</t>
  </si>
  <si>
    <t>Cena jednostkowa netto</t>
  </si>
  <si>
    <t>Kod pozycji przedmiaru</t>
  </si>
  <si>
    <t>ryczałt</t>
  </si>
  <si>
    <t>Zbiorcze Zestawienie Kosztów</t>
  </si>
  <si>
    <t>Aktualna stawka VAT</t>
  </si>
  <si>
    <t>wartość netto [PLN]</t>
  </si>
  <si>
    <t>wartość podatku VAT [PLN]</t>
  </si>
  <si>
    <t>wartość łącznie z VAT [PLN]</t>
  </si>
  <si>
    <t>KOSZTY OGÓLNE</t>
  </si>
  <si>
    <t>Przedmiar Robót łącznie:</t>
  </si>
  <si>
    <t>1</t>
  </si>
  <si>
    <r>
      <t xml:space="preserve">KOSZTY OGÓLNE
</t>
    </r>
    <r>
      <rPr>
        <b/>
        <sz val="8"/>
        <rFont val="Arial"/>
        <family val="2"/>
      </rPr>
      <t xml:space="preserve">E l e m e n t y   r o z l i c z e n i o w e </t>
    </r>
  </si>
  <si>
    <t>1.KO</t>
  </si>
  <si>
    <t>1.KO.2</t>
  </si>
  <si>
    <t>1.KO.3</t>
  </si>
  <si>
    <t>1.KO.4</t>
  </si>
  <si>
    <t>Numer specyfikacji technicznej [STWiORB]</t>
  </si>
  <si>
    <t>RAZEM BRUTTO</t>
  </si>
  <si>
    <t>Wyszczególnione elementy Przedmiaru Robót</t>
  </si>
  <si>
    <t>TABELA PRZEDMIARU ROBÓT</t>
  </si>
  <si>
    <t>Koszty ubezpieczeń i uzyskania gwarancji wynikających z Warunków Kontraktu.</t>
  </si>
  <si>
    <t>Urządzenie, utrzymanie i likwidacja Zaplecza Budowy oraz  zapewnienie mediów.</t>
  </si>
  <si>
    <t>Dokumentacja Powykonawcza wraz z instrukcją eksploatacji (w tym geodezyjna).</t>
  </si>
  <si>
    <r>
      <rPr>
        <b/>
        <u val="single"/>
        <sz val="12"/>
        <color indexed="10"/>
        <rFont val="Arial"/>
        <family val="2"/>
      </rPr>
      <t>Uwaga:</t>
    </r>
    <r>
      <rPr>
        <sz val="12"/>
        <color indexed="10"/>
        <rFont val="Arial"/>
        <family val="2"/>
      </rPr>
      <t xml:space="preserve"> 
Tabelę Przedmiaru Robót należy wypełnić zgodnie z instrukcją w "Preambule do Tabeli Przedmiaru Robót". 
Ponadto nie jest dopuszczalna modyfikacja opisów pozycji czy ingerencja w formuły dokumentu. </t>
    </r>
  </si>
  <si>
    <t>Dostarczenie, zainstalowanie, utrzymanie tablicy informacyjnej (pamiątkowej) informującej o finansowaniu przedsięwzięcia ze środków Unii Europejskiej wraz z uzyskaniem pozwoleń na ich lokalizacje.</t>
  </si>
  <si>
    <t>2.Z1.1</t>
  </si>
  <si>
    <t>2.Z1.2</t>
  </si>
  <si>
    <t>2.Z1.3</t>
  </si>
  <si>
    <t>2.Z1.4</t>
  </si>
  <si>
    <t>2.Z1.5</t>
  </si>
  <si>
    <t>2.Z1.6</t>
  </si>
  <si>
    <t>2.Z1.7</t>
  </si>
  <si>
    <t>2.Z1.8</t>
  </si>
  <si>
    <t>2.Z1.9</t>
  </si>
  <si>
    <t>2.Z1.10</t>
  </si>
  <si>
    <t>2.Z1.11</t>
  </si>
  <si>
    <t>2.Z1.12</t>
  </si>
  <si>
    <t>2.Z1.13</t>
  </si>
  <si>
    <t>2.Z1.14</t>
  </si>
  <si>
    <t>2.Z1.15</t>
  </si>
  <si>
    <t>2.Z1.16</t>
  </si>
  <si>
    <t>2.Z1.17</t>
  </si>
  <si>
    <t>2.Z1.18</t>
  </si>
  <si>
    <t>2.Z1.19</t>
  </si>
  <si>
    <t>2.Z1.20</t>
  </si>
  <si>
    <t>2.Z1.21</t>
  </si>
  <si>
    <t>2.Z1.22</t>
  </si>
  <si>
    <t>2.Z1.24</t>
  </si>
  <si>
    <t>2.Z1.25</t>
  </si>
  <si>
    <t>2.Z1.26</t>
  </si>
  <si>
    <t>m3</t>
  </si>
  <si>
    <t>szt.</t>
  </si>
  <si>
    <t>m2</t>
  </si>
  <si>
    <t>„Budowa wodociągu DN450 przy Al. Piłsudskiego i w ul. Wyszogrodzkiej w Płocku”</t>
  </si>
  <si>
    <t>LIKWIDACJE NIECZYNNEJ INFRASTRUKTURY, KOLIZJI ITP..</t>
  </si>
  <si>
    <t>2.Z1</t>
  </si>
  <si>
    <t>BUDOWA WODICIĄGU DN450 W ZAKRESIE RZECZOWYM NR2</t>
  </si>
  <si>
    <t>BUDOWA WODICIĄGU DN450 W ZAKRESIE RZECZOWYM NR1</t>
  </si>
  <si>
    <t>Unieczynnienie istniejących wodociągów przeznaczonych do likwidacji, poprzez wypełnienie przestrzeni pianobetonem wraz z robotami towarzyszącymi.</t>
  </si>
  <si>
    <t>Usunięcie istniejących odcinków wodociągów i kanalizacji sanitarnej przeznaczonych do likwidacji wraz z robotami towarzyszącymi.</t>
  </si>
  <si>
    <t>STWIORB ST/WK K.01.00.00;
STWIORB ST-R/WK K.01.00.00.</t>
  </si>
  <si>
    <t>STWIORB ST/WK K.01.00.00;
STWIORB ST-R/WK K.01.00.00;
STWIORB ST/WK K.01.02.01.</t>
  </si>
  <si>
    <t>STWIORB ST/WK K.01.00.00;
STWIORB ST/WK K.01.02.01;
STWIORB ST/WK K.04.01.01;
STWIORB ST/WK S.01.04.01;
STWIORB ST/WK S.05.01.01.</t>
  </si>
  <si>
    <t>STWIORB ST/WK K.01.00.00;
STWIORB ST/WK K.01.02.01;
STWIORB ST/WK S.01.04.01;
STWIORB ST/WK S.05.01.01.</t>
  </si>
  <si>
    <t>STWIORB ST/WK K.01.00.00;
STWIORB ST/WK K.01.02.01;
STWIORB ST/WK K.04.01.01;
STWIORB ST/WK T.03.01.01;
STWIORB ST/WK S.01.04.01.</t>
  </si>
  <si>
    <t>STWIORB ST/WK K.01.00.00;
STWIORB ST/WK K.01.02.01;
STWIORB ST/WK K.03.01.01;
STWIORB ST/WK K.04.01.01;
STWIORB ST/WK K.04.04.01;
STWIORB ST/WK K.12.01.02;
STWIORB ST/WK T.03.01.01;
STWIORB ST/WK S.01.04.01.</t>
  </si>
  <si>
    <t>STWIORB ST/WK K.01.00.00;
STWIORB ST/WK K.01.02.01;
STWIORB ST/WK K.04.01.01;
STWIORB ST/WK K.12.01.03;
STWIORB ST/WK T.03.01.01;
STWIORB ST/WK S.01.04.01.</t>
  </si>
  <si>
    <t>STWIORB ST-R/WK K.01.00.00;
STWIORB ST-R/WK S.01.04.01;
STWIORB ST/WK K.01.02.01.</t>
  </si>
  <si>
    <t>STWIORB ST-R/WK K.01.00.00;
STWIORB ST-R/WK T.03.01.01;
STWIORB ST-R/WK S.01.04.01;
STWIORB ST/WK K.01.02.01.</t>
  </si>
  <si>
    <t>STWIORB ST/WK K.01.00.00;
STWIORB ST/WK K.01.02.01;
STWIORB ST-R/WK K.01.00.00.</t>
  </si>
  <si>
    <t>Węzeł L01 (Likwidacja odejścia DN280 z zaślepieniem na istniejacym wodociągu DN630 wraz z dostawą materiału oraz robotami towarzyszącymi).</t>
  </si>
  <si>
    <r>
      <t xml:space="preserve">Dostawa i montaż rury </t>
    </r>
    <r>
      <rPr>
        <b/>
        <sz val="8"/>
        <rFont val="Arial"/>
        <family val="2"/>
      </rPr>
      <t>PE 100RC Ø500 PN10 SDR17</t>
    </r>
    <r>
      <rPr>
        <sz val="8"/>
        <rFont val="Arial"/>
        <family val="2"/>
      </rPr>
      <t xml:space="preserve"> metodą przewiertu + metodą wykopu otwartego wraz z robotami towarzyszącymi.</t>
    </r>
  </si>
  <si>
    <r>
      <t xml:space="preserve">Dostawa i montaż rury </t>
    </r>
    <r>
      <rPr>
        <b/>
        <sz val="8"/>
        <rFont val="Arial"/>
        <family val="2"/>
      </rPr>
      <t>PE 100RC Ø315 PN10 SDR17</t>
    </r>
    <r>
      <rPr>
        <sz val="8"/>
        <rFont val="Arial"/>
        <family val="2"/>
      </rPr>
      <t xml:space="preserve"> metodą przewiertu + metodą wykopu otwartego wraz z robotami towarzyszącymi.</t>
    </r>
  </si>
  <si>
    <r>
      <t xml:space="preserve">Dostawa i montaż rury </t>
    </r>
    <r>
      <rPr>
        <b/>
        <sz val="8"/>
        <rFont val="Arial"/>
        <family val="2"/>
      </rPr>
      <t>PE 100RC Ø280 PN10 SDR17</t>
    </r>
    <r>
      <rPr>
        <sz val="8"/>
        <rFont val="Arial"/>
        <family val="2"/>
      </rPr>
      <t xml:space="preserve"> metodą wykopu otwartego, wraz z robotami towarzyszącymi.</t>
    </r>
  </si>
  <si>
    <r>
      <t xml:space="preserve">Dostawa i montaż rury </t>
    </r>
    <r>
      <rPr>
        <b/>
        <sz val="8"/>
        <rFont val="Arial"/>
        <family val="2"/>
      </rPr>
      <t>PE 100RC Ø225 PN10 SDR17</t>
    </r>
    <r>
      <rPr>
        <sz val="8"/>
        <rFont val="Arial"/>
        <family val="2"/>
      </rPr>
      <t xml:space="preserve"> metodą wykopu otwartego, wraz z robotami towarzyszącymi.</t>
    </r>
  </si>
  <si>
    <r>
      <t xml:space="preserve">Dostawa i montaż rury </t>
    </r>
    <r>
      <rPr>
        <b/>
        <sz val="8"/>
        <rFont val="Arial"/>
        <family val="2"/>
      </rPr>
      <t>PE 100RC Ø200 PN10 SDR17</t>
    </r>
    <r>
      <rPr>
        <sz val="8"/>
        <rFont val="Arial"/>
        <family val="2"/>
      </rPr>
      <t xml:space="preserve"> metodą wykopu otwartego, wraz z robotami towarzyszącymi.</t>
    </r>
  </si>
  <si>
    <r>
      <t xml:space="preserve">Dostawa i montaż rury </t>
    </r>
    <r>
      <rPr>
        <b/>
        <sz val="8"/>
        <rFont val="Arial"/>
        <family val="2"/>
      </rPr>
      <t>PE 100RC Ø110 PN10 SDR17</t>
    </r>
    <r>
      <rPr>
        <sz val="8"/>
        <rFont val="Arial"/>
        <family val="2"/>
      </rPr>
      <t xml:space="preserve"> metodą przewiertu + metodą wykopu otwartego, wraz z robotami towarzyszącymi.</t>
    </r>
  </si>
  <si>
    <r>
      <t xml:space="preserve">Dostawa i montaż rury </t>
    </r>
    <r>
      <rPr>
        <b/>
        <sz val="8"/>
        <rFont val="Arial"/>
        <family val="2"/>
      </rPr>
      <t>PE 100RC Ø90 PN10 SDR17</t>
    </r>
    <r>
      <rPr>
        <sz val="8"/>
        <rFont val="Arial"/>
        <family val="2"/>
      </rPr>
      <t xml:space="preserve"> metodą wykopu otwartego, wraz z robotami towarzyszącymi.</t>
    </r>
  </si>
  <si>
    <r>
      <t>Dostawa i montaż</t>
    </r>
    <r>
      <rPr>
        <b/>
        <sz val="8"/>
        <rFont val="Arial"/>
        <family val="2"/>
      </rPr>
      <t xml:space="preserve"> rur osłonowych dla wodociągu DN450 </t>
    </r>
    <r>
      <rPr>
        <sz val="8"/>
        <rFont val="Arial"/>
        <family val="2"/>
      </rPr>
      <t>wraz płozami dystansowymi, manszetami uszczelniającymi wraz z robotami towarzyszącymi.</t>
    </r>
  </si>
  <si>
    <r>
      <t>Dostawa i montaż</t>
    </r>
    <r>
      <rPr>
        <b/>
        <sz val="8"/>
        <rFont val="Arial"/>
        <family val="2"/>
      </rPr>
      <t xml:space="preserve"> rur osłonowych dla wodociagu DN315 </t>
    </r>
    <r>
      <rPr>
        <sz val="8"/>
        <rFont val="Arial"/>
        <family val="2"/>
      </rPr>
      <t>wraz płozami dystansowymi, manszetami uszczelniającymi wraz z robotami towarzyszącymi.</t>
    </r>
  </si>
  <si>
    <r>
      <t>Dostawa i montaż</t>
    </r>
    <r>
      <rPr>
        <b/>
        <sz val="8"/>
        <rFont val="Arial"/>
        <family val="2"/>
      </rPr>
      <t xml:space="preserve"> rur osłonowych dla wodociągu DN110 </t>
    </r>
    <r>
      <rPr>
        <sz val="8"/>
        <rFont val="Arial"/>
        <family val="2"/>
      </rPr>
      <t>wraz płozami dystansowymi, manszetami uszczelniającymi wraz z robotami towarzyszącymi.</t>
    </r>
  </si>
  <si>
    <r>
      <rPr>
        <b/>
        <sz val="8"/>
        <rFont val="Arial"/>
        <family val="2"/>
      </rPr>
      <t>Węzeł W01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DN630</t>
    </r>
    <r>
      <rPr>
        <sz val="8"/>
        <rFont val="Arial"/>
        <family val="2"/>
      </rPr>
      <t xml:space="preserve"> wraz dostawą i montażem materiałów oraz robotami towarzyszącymi).</t>
    </r>
  </si>
  <si>
    <r>
      <rPr>
        <b/>
        <sz val="8"/>
        <rFont val="Arial"/>
        <family val="2"/>
      </rPr>
      <t>Węzeł HP1</t>
    </r>
    <r>
      <rPr>
        <sz val="8"/>
        <rFont val="Arial"/>
        <family val="2"/>
      </rPr>
      <t xml:space="preserve"> (Budowa hydrantu podziemnego wraz dostawą i montażem materiałów oraz robotami towarzyszącymi).</t>
    </r>
  </si>
  <si>
    <r>
      <rPr>
        <b/>
        <sz val="8"/>
        <rFont val="Arial"/>
        <family val="2"/>
      </rPr>
      <t>Węzeł W03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DN280</t>
    </r>
    <r>
      <rPr>
        <sz val="8"/>
        <rFont val="Arial"/>
        <family val="2"/>
      </rPr>
      <t xml:space="preserve"> wraz dostawą i montażem materiałów oraz robotami towarzyszącymi).</t>
    </r>
  </si>
  <si>
    <r>
      <t xml:space="preserve">Węzeł P1 </t>
    </r>
    <r>
      <rPr>
        <sz val="8"/>
        <rFont val="Arial"/>
        <family val="2"/>
      </rPr>
      <t>(Demontaż oraz ponowny montaż istniejącego przepływomierza wraz z robotami towarzyszącymi).</t>
    </r>
  </si>
  <si>
    <r>
      <rPr>
        <b/>
        <sz val="8"/>
        <rFont val="Arial"/>
        <family val="2"/>
      </rPr>
      <t>Węzeł W09</t>
    </r>
    <r>
      <rPr>
        <sz val="8"/>
        <rFont val="Arial"/>
        <family val="2"/>
      </rPr>
      <t xml:space="preserve"> (Budowa studni odpowietrzającej wraz dostawą i montażem materiałów oraz robotami towarzyszącymi).</t>
    </r>
  </si>
  <si>
    <r>
      <t xml:space="preserve">Węzeł W10 </t>
    </r>
    <r>
      <rPr>
        <sz val="8"/>
        <rFont val="Arial"/>
        <family val="2"/>
      </rPr>
      <t>(Dostawa i montaż materiałów wraz z robotami towarzyszącymi).</t>
    </r>
  </si>
  <si>
    <r>
      <rPr>
        <b/>
        <sz val="8"/>
        <rFont val="Arial"/>
        <family val="2"/>
      </rPr>
      <t>Węzeł ODW</t>
    </r>
    <r>
      <rPr>
        <sz val="8"/>
        <rFont val="Arial"/>
        <family val="2"/>
      </rPr>
      <t xml:space="preserve"> (Włączenie w istniejącą studnię wraz dostawą i montażem materiałów oraz robotami towarzyszącymi).</t>
    </r>
  </si>
  <si>
    <r>
      <t>Węzeł W12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DN315</t>
    </r>
    <r>
      <rPr>
        <sz val="8"/>
        <rFont val="Arial"/>
        <family val="2"/>
      </rPr>
      <t xml:space="preserve">  wraz z dostawą i montażem materiałów oraz robotami towarzyszącymi).</t>
    </r>
  </si>
  <si>
    <r>
      <rPr>
        <b/>
        <sz val="8"/>
        <rFont val="Arial"/>
        <family val="2"/>
      </rPr>
      <t>Węzeł HN1</t>
    </r>
    <r>
      <rPr>
        <sz val="8"/>
        <rFont val="Arial"/>
        <family val="2"/>
      </rPr>
      <t xml:space="preserve"> (Budowa hydrantu nadziemnego wraz dostawą i montażem materiałów oraz robotami towarzyszącymi).</t>
    </r>
  </si>
  <si>
    <r>
      <t>Węzeł W14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DN200</t>
    </r>
    <r>
      <rPr>
        <sz val="8"/>
        <rFont val="Arial"/>
        <family val="2"/>
      </rPr>
      <t xml:space="preserve"> wraz z dostawą i montażem materiałów oraz robotami towarzyszącymi).</t>
    </r>
  </si>
  <si>
    <r>
      <t>Węzeł W17</t>
    </r>
    <r>
      <rPr>
        <sz val="8"/>
        <rFont val="Arial"/>
        <family val="2"/>
      </rPr>
      <t xml:space="preserve"> (Dostawa i montaż materiałów oraz robotami towarzyszącymi).</t>
    </r>
  </si>
  <si>
    <r>
      <t>Węzeł W17b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DN110</t>
    </r>
    <r>
      <rPr>
        <sz val="8"/>
        <rFont val="Arial"/>
        <family val="2"/>
      </rPr>
      <t xml:space="preserve"> wraz z dostawą i montażem materiałów oraz robotami towarzyszącymi).</t>
    </r>
  </si>
  <si>
    <r>
      <t>Węzeł W18</t>
    </r>
    <r>
      <rPr>
        <sz val="8"/>
        <rFont val="Arial"/>
        <family val="2"/>
      </rPr>
      <t xml:space="preserve"> (Dostawa i montaż materiałów wraz z robotami towarzyszącymi).</t>
    </r>
  </si>
  <si>
    <r>
      <t>Węzeł W18b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DN315</t>
    </r>
    <r>
      <rPr>
        <sz val="8"/>
        <rFont val="Arial"/>
        <family val="2"/>
      </rPr>
      <t xml:space="preserve"> wraz z dostawą i montażem materiałów oraz robotami towarzyszącymi).</t>
    </r>
  </si>
  <si>
    <r>
      <t>Węzeł W18c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DN90</t>
    </r>
    <r>
      <rPr>
        <sz val="8"/>
        <rFont val="Arial"/>
        <family val="2"/>
      </rPr>
      <t xml:space="preserve"> wraz z dostawą i montażem materiałów oraz robotami towarzyszącymi).</t>
    </r>
  </si>
  <si>
    <r>
      <t>Węzeł W20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DN500</t>
    </r>
    <r>
      <rPr>
        <sz val="8"/>
        <rFont val="Arial"/>
        <family val="2"/>
      </rPr>
      <t xml:space="preserve"> wraz z dostawą i montażem materiałów oraz robotami towarzyszącymi).</t>
    </r>
  </si>
  <si>
    <r>
      <t xml:space="preserve">Dostawa i montaż rury </t>
    </r>
    <r>
      <rPr>
        <b/>
        <sz val="8"/>
        <rFont val="Arial"/>
        <family val="2"/>
      </rPr>
      <t>PE 100RC Ø500 PN10 SDR17</t>
    </r>
    <r>
      <rPr>
        <sz val="8"/>
        <rFont val="Arial"/>
        <family val="2"/>
      </rPr>
      <t xml:space="preserve"> metodą reliningu + metodą wykopu otwartego, wraz z robotami towarzyszącymi.</t>
    </r>
  </si>
  <si>
    <r>
      <t xml:space="preserve">Dostawa i montaż rury </t>
    </r>
    <r>
      <rPr>
        <b/>
        <sz val="8"/>
        <rFont val="Arial"/>
        <family val="2"/>
      </rPr>
      <t>PE 100RC Ø315 PN10 SDR17</t>
    </r>
    <r>
      <rPr>
        <sz val="8"/>
        <rFont val="Arial"/>
        <family val="2"/>
      </rPr>
      <t xml:space="preserve"> metodą wykopu otwartego wraz dostawą i montażem materiałów oraz z robotami towarzyszącymi.</t>
    </r>
  </si>
  <si>
    <r>
      <t>Węzeł W30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DN500</t>
    </r>
    <r>
      <rPr>
        <sz val="8"/>
        <rFont val="Arial"/>
        <family val="2"/>
      </rPr>
      <t xml:space="preserve"> wraz dostawą i montażem materiałów oraz robotami towarzyszącymi).</t>
    </r>
  </si>
  <si>
    <r>
      <t xml:space="preserve">Węzeł W31 </t>
    </r>
    <r>
      <rPr>
        <sz val="8"/>
        <rFont val="Arial"/>
        <family val="2"/>
      </rPr>
      <t>(Dostawa i montaż materiałów wraz z robotami towarzyszącymi).</t>
    </r>
  </si>
  <si>
    <r>
      <t>Węzeł W32</t>
    </r>
    <r>
      <rPr>
        <sz val="8"/>
        <rFont val="Arial"/>
        <family val="2"/>
      </rPr>
      <t xml:space="preserve"> (włączenie w istniejący wodociąg </t>
    </r>
    <r>
      <rPr>
        <b/>
        <sz val="8"/>
        <rFont val="Arial"/>
        <family val="2"/>
      </rPr>
      <t>DN315</t>
    </r>
    <r>
      <rPr>
        <sz val="8"/>
        <rFont val="Arial"/>
        <family val="2"/>
      </rPr>
      <t xml:space="preserve"> wraz z robotami towarzyszącymi).</t>
    </r>
  </si>
  <si>
    <r>
      <t xml:space="preserve">Węzeł K2 </t>
    </r>
    <r>
      <rPr>
        <sz val="8"/>
        <rFont val="Arial"/>
        <family val="2"/>
      </rPr>
      <t>(Demontaż istniejących elementów oraz dostawa i montaż materiałów wraz z robotami towarzyszącymi).</t>
    </r>
  </si>
  <si>
    <r>
      <t xml:space="preserve">Węzeł K1 </t>
    </r>
    <r>
      <rPr>
        <sz val="8"/>
        <rFont val="Arial"/>
        <family val="2"/>
      </rPr>
      <t>(Demontaż istniejących elementów oraz dostawa i montaż materiałów wraz z robotami towarzyszącymi).</t>
    </r>
  </si>
  <si>
    <t>1.KO.1</t>
  </si>
  <si>
    <t>1.KO.5</t>
  </si>
  <si>
    <t>3.Z2</t>
  </si>
  <si>
    <t>3.Z2.1</t>
  </si>
  <si>
    <t>3.Z2.2</t>
  </si>
  <si>
    <t>3.Z2.3</t>
  </si>
  <si>
    <t>3.Z2.4</t>
  </si>
  <si>
    <t>3.Z2.5</t>
  </si>
  <si>
    <t>3.Z2.6</t>
  </si>
  <si>
    <t>3.Z2.7</t>
  </si>
  <si>
    <t>4.L</t>
  </si>
  <si>
    <t>4.L.1</t>
  </si>
  <si>
    <t>4.L.2</t>
  </si>
  <si>
    <t>4.L.3</t>
  </si>
  <si>
    <t>4.L.4</t>
  </si>
  <si>
    <t>4.L.5</t>
  </si>
  <si>
    <t>4.L.6</t>
  </si>
  <si>
    <t>Skrócony opis pozycji przedmiaru
[Preambuła + OPZ + STWiORB]</t>
  </si>
  <si>
    <t>TABELA PRZEDMIARU ROBÓT
„Budowa wodociągu DN450 przy al. Piłsudskiego i w ul. Wyszogrodzkiej w Płocku”</t>
  </si>
  <si>
    <t>LIKWIDACJE NIECZYNNEJ INFRASTRUKTURY, KOLIZJI ITP.</t>
  </si>
  <si>
    <t>RAZEM NETTO: 1.KO + 2.Z1 + 3.Z2 + 4.L</t>
  </si>
  <si>
    <t>Wykonanie i wdrożenie projektów organizacji ruchu. Wykonanie, organizacja przejazdów i objazdów. Oznakowanie dróg. Koszty zajęcia dróg (pasa drogowego) pod prowadzenie robót itp. Utrzymanie i likwidacja przejazdów i objazdów oraz oznakowania dróg.</t>
  </si>
  <si>
    <t>2.Z1.23</t>
  </si>
  <si>
    <t>Usunięcie drzew (w tym dokonanie nasadzeń zastępczych) wraz z uzyskaniem wymaganych zgód/opinii/decyzji.</t>
  </si>
  <si>
    <t>Przesadzenie drzew wraz z uzyskaniem wymaganych zgód/opinii/decyzji.</t>
  </si>
  <si>
    <t>Przesadzenie krzewów wraz z uzyskaniem wymaganych zgód/opinii/decyzji.</t>
  </si>
  <si>
    <r>
      <t xml:space="preserve">BUDOWA WODOCIĄGU DN450 W ZAKRESIE RZECZOWYM NR1
</t>
    </r>
    <r>
      <rPr>
        <b/>
        <sz val="8"/>
        <rFont val="Arial"/>
        <family val="2"/>
      </rPr>
      <t>R o b o t y   p r z y g o t o w a w c z e     i    T e c h n o l o g i a</t>
    </r>
  </si>
  <si>
    <r>
      <t xml:space="preserve">BUDOWA WODOCIĄGU DN450 W ZAKRESIE RZECZOWYM NR2
</t>
    </r>
    <r>
      <rPr>
        <b/>
        <sz val="8"/>
        <rFont val="Arial"/>
        <family val="2"/>
      </rPr>
      <t>R o b o t y   p r z y g o t o w a w c z e     i    T e c h n o l o g i a</t>
    </r>
  </si>
  <si>
    <t>BUDOWA WODOCIĄGU DN450 W ZAKRESIE RZECZOWYM NR1</t>
  </si>
  <si>
    <t>BUDOWA WODOCIĄGU DN450 W ZAKRESIE RZECZOWYM NR2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</si>
</sst>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&quot;%&quot;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[$-415]d\ mmmm\ yyyy"/>
    <numFmt numFmtId="182" formatCode="0.0&quot;%&quot;"/>
    <numFmt numFmtId="183" formatCode="0&quot;%&quot;"/>
    <numFmt numFmtId="184" formatCode="00.00"/>
    <numFmt numFmtId="185" formatCode="#,##0.00\ _z_ł"/>
    <numFmt numFmtId="186" formatCode="#,##0.00_ ;\-#,##0.00\ "/>
    <numFmt numFmtId="187" formatCode="0.0000000"/>
    <numFmt numFmtId="188" formatCode="0.00000000"/>
    <numFmt numFmtId="189" formatCode="0.000000000"/>
  </numFmts>
  <fonts count="5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7.5"/>
      <color indexed="12"/>
      <name val="Arial"/>
      <family val="2"/>
    </font>
    <font>
      <u val="single"/>
      <sz val="17.5"/>
      <color indexed="36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9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sz val="9"/>
      <color rgb="FF00B05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3" fontId="0" fillId="0" borderId="0" xfId="53" applyNumberFormat="1" applyFont="1" applyProtection="1">
      <alignment/>
      <protection/>
    </xf>
    <xf numFmtId="3" fontId="0" fillId="0" borderId="0" xfId="53" applyNumberFormat="1" applyFont="1" applyAlignment="1" applyProtection="1">
      <alignment vertical="top"/>
      <protection/>
    </xf>
    <xf numFmtId="3" fontId="0" fillId="0" borderId="0" xfId="53" applyNumberFormat="1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left" vertical="center" wrapText="1"/>
      <protection/>
    </xf>
    <xf numFmtId="0" fontId="8" fillId="32" borderId="12" xfId="0" applyNumberFormat="1" applyFont="1" applyFill="1" applyBorder="1" applyAlignment="1" applyProtection="1">
      <alignment vertical="center" wrapText="1"/>
      <protection/>
    </xf>
    <xf numFmtId="2" fontId="8" fillId="32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right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54" applyFont="1" applyFill="1" applyBorder="1" applyAlignment="1" applyProtection="1">
      <alignment horizontal="right" vertical="center" wrapText="1"/>
      <protection/>
    </xf>
    <xf numFmtId="49" fontId="0" fillId="0" borderId="16" xfId="53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7" xfId="53" applyNumberFormat="1" applyFont="1" applyFill="1" applyBorder="1" applyAlignment="1" applyProtection="1">
      <alignment horizontal="center" vertical="center" wrapText="1"/>
      <protection/>
    </xf>
    <xf numFmtId="3" fontId="1" fillId="0" borderId="17" xfId="53" applyNumberFormat="1" applyFont="1" applyFill="1" applyBorder="1" applyAlignment="1" applyProtection="1">
      <alignment horizontal="left" vertical="center" wrapText="1"/>
      <protection/>
    </xf>
    <xf numFmtId="3" fontId="0" fillId="33" borderId="18" xfId="53" applyNumberFormat="1" applyFont="1" applyFill="1" applyBorder="1" applyAlignment="1" applyProtection="1">
      <alignment horizontal="center" vertical="top"/>
      <protection/>
    </xf>
    <xf numFmtId="3" fontId="0" fillId="33" borderId="18" xfId="53" applyNumberFormat="1" applyFont="1" applyFill="1" applyBorder="1" applyAlignment="1" applyProtection="1">
      <alignment horizontal="center" vertical="top" wrapText="1"/>
      <protection/>
    </xf>
    <xf numFmtId="183" fontId="4" fillId="34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 wrapText="1"/>
      <protection/>
    </xf>
    <xf numFmtId="1" fontId="12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2" fontId="8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65" fontId="8" fillId="0" borderId="21" xfId="0" applyNumberFormat="1" applyFont="1" applyFill="1" applyBorder="1" applyAlignment="1" applyProtection="1">
      <alignment vertical="center" wrapText="1"/>
      <protection/>
    </xf>
    <xf numFmtId="165" fontId="3" fillId="36" borderId="22" xfId="0" applyNumberFormat="1" applyFont="1" applyFill="1" applyBorder="1" applyAlignment="1" applyProtection="1">
      <alignment horizontal="center" vertical="center" wrapText="1"/>
      <protection/>
    </xf>
    <xf numFmtId="165" fontId="1" fillId="0" borderId="23" xfId="54" applyNumberFormat="1" applyFont="1" applyFill="1" applyBorder="1" applyAlignment="1" applyProtection="1">
      <alignment horizontal="center" vertical="center" wrapText="1"/>
      <protection/>
    </xf>
    <xf numFmtId="165" fontId="1" fillId="0" borderId="24" xfId="54" applyNumberFormat="1" applyFont="1" applyFill="1" applyBorder="1" applyAlignment="1" applyProtection="1">
      <alignment horizontal="center" vertical="center" wrapText="1"/>
      <protection/>
    </xf>
    <xf numFmtId="165" fontId="1" fillId="0" borderId="17" xfId="53" applyNumberFormat="1" applyFont="1" applyFill="1" applyBorder="1" applyAlignment="1" applyProtection="1">
      <alignment horizontal="center" vertical="center" wrapText="1"/>
      <protection/>
    </xf>
    <xf numFmtId="165" fontId="0" fillId="0" borderId="17" xfId="53" applyNumberFormat="1" applyFont="1" applyFill="1" applyBorder="1" applyAlignment="1" applyProtection="1">
      <alignment horizontal="center" vertical="center" wrapText="1"/>
      <protection/>
    </xf>
    <xf numFmtId="165" fontId="1" fillId="0" borderId="16" xfId="53" applyNumberFormat="1" applyFont="1" applyFill="1" applyBorder="1" applyAlignment="1" applyProtection="1">
      <alignment horizontal="center" vertical="center" wrapText="1"/>
      <protection/>
    </xf>
    <xf numFmtId="165" fontId="0" fillId="0" borderId="16" xfId="53" applyNumberFormat="1" applyFont="1" applyFill="1" applyBorder="1" applyAlignment="1" applyProtection="1">
      <alignment horizontal="center" vertical="center" wrapText="1"/>
      <protection/>
    </xf>
    <xf numFmtId="165" fontId="1" fillId="0" borderId="25" xfId="0" applyNumberFormat="1" applyFont="1" applyBorder="1" applyAlignment="1" applyProtection="1">
      <alignment horizontal="center" vertical="center" wrapText="1"/>
      <protection/>
    </xf>
    <xf numFmtId="186" fontId="7" fillId="0" borderId="17" xfId="0" applyNumberFormat="1" applyFont="1" applyBorder="1" applyAlignment="1" applyProtection="1">
      <alignment horizontal="center" vertical="center" wrapText="1"/>
      <protection locked="0"/>
    </xf>
    <xf numFmtId="186" fontId="7" fillId="0" borderId="16" xfId="0" applyNumberFormat="1" applyFont="1" applyBorder="1" applyAlignment="1" applyProtection="1">
      <alignment horizontal="center" vertical="center" wrapText="1"/>
      <protection locked="0"/>
    </xf>
    <xf numFmtId="186" fontId="7" fillId="0" borderId="18" xfId="0" applyNumberFormat="1" applyFont="1" applyBorder="1" applyAlignment="1" applyProtection="1">
      <alignment horizontal="center" vertical="center" wrapText="1"/>
      <protection locked="0"/>
    </xf>
    <xf numFmtId="186" fontId="7" fillId="0" borderId="16" xfId="0" applyNumberFormat="1" applyFont="1" applyBorder="1" applyAlignment="1" applyProtection="1">
      <alignment horizontal="center" vertical="center"/>
      <protection locked="0"/>
    </xf>
    <xf numFmtId="0" fontId="53" fillId="32" borderId="20" xfId="0" applyFont="1" applyFill="1" applyBorder="1" applyAlignment="1" applyProtection="1">
      <alignment horizontal="center" vertical="center" wrapText="1"/>
      <protection/>
    </xf>
    <xf numFmtId="3" fontId="0" fillId="33" borderId="26" xfId="53" applyNumberFormat="1" applyFont="1" applyFill="1" applyBorder="1" applyAlignment="1" applyProtection="1">
      <alignment horizontal="center" vertical="top"/>
      <protection/>
    </xf>
    <xf numFmtId="3" fontId="0" fillId="33" borderId="27" xfId="53" applyNumberFormat="1" applyFont="1" applyFill="1" applyBorder="1" applyAlignment="1" applyProtection="1">
      <alignment horizontal="center" vertical="top"/>
      <protection/>
    </xf>
    <xf numFmtId="0" fontId="0" fillId="0" borderId="28" xfId="53" applyNumberFormat="1" applyFont="1" applyFill="1" applyBorder="1" applyAlignment="1" applyProtection="1">
      <alignment horizontal="center" vertical="center"/>
      <protection/>
    </xf>
    <xf numFmtId="165" fontId="1" fillId="0" borderId="29" xfId="53" applyNumberFormat="1" applyFont="1" applyFill="1" applyBorder="1" applyAlignment="1" applyProtection="1">
      <alignment horizontal="center" vertical="center" wrapText="1"/>
      <protection/>
    </xf>
    <xf numFmtId="0" fontId="0" fillId="0" borderId="30" xfId="53" applyNumberFormat="1" applyFont="1" applyFill="1" applyBorder="1" applyAlignment="1" applyProtection="1">
      <alignment horizontal="center" vertical="center"/>
      <protection/>
    </xf>
    <xf numFmtId="165" fontId="1" fillId="0" borderId="31" xfId="53" applyNumberFormat="1" applyFont="1" applyFill="1" applyBorder="1" applyAlignment="1" applyProtection="1">
      <alignment horizontal="center" vertical="center" wrapText="1"/>
      <protection/>
    </xf>
    <xf numFmtId="3" fontId="1" fillId="37" borderId="32" xfId="53" applyNumberFormat="1" applyFont="1" applyFill="1" applyBorder="1" applyAlignment="1" applyProtection="1">
      <alignment vertical="center"/>
      <protection/>
    </xf>
    <xf numFmtId="3" fontId="1" fillId="37" borderId="33" xfId="53" applyNumberFormat="1" applyFont="1" applyFill="1" applyBorder="1" applyAlignment="1" applyProtection="1">
      <alignment vertical="center"/>
      <protection/>
    </xf>
    <xf numFmtId="3" fontId="1" fillId="37" borderId="34" xfId="53" applyNumberFormat="1" applyFont="1" applyFill="1" applyBorder="1" applyAlignment="1" applyProtection="1">
      <alignment horizontal="right" vertical="center" wrapText="1"/>
      <protection/>
    </xf>
    <xf numFmtId="165" fontId="5" fillId="38" borderId="35" xfId="53" applyNumberFormat="1" applyFont="1" applyFill="1" applyBorder="1" applyAlignment="1" applyProtection="1">
      <alignment horizontal="center" vertical="center" wrapText="1"/>
      <protection/>
    </xf>
    <xf numFmtId="165" fontId="5" fillId="38" borderId="36" xfId="53" applyNumberFormat="1" applyFont="1" applyFill="1" applyBorder="1" applyAlignment="1" applyProtection="1">
      <alignment horizontal="center" vertical="center" wrapText="1"/>
      <protection/>
    </xf>
    <xf numFmtId="3" fontId="1" fillId="33" borderId="28" xfId="53" applyNumberFormat="1" applyFont="1" applyFill="1" applyBorder="1" applyAlignment="1" applyProtection="1">
      <alignment horizontal="center" vertical="center"/>
      <protection/>
    </xf>
    <xf numFmtId="3" fontId="1" fillId="33" borderId="17" xfId="53" applyNumberFormat="1" applyFont="1" applyFill="1" applyBorder="1" applyAlignment="1" applyProtection="1">
      <alignment horizontal="center" vertical="center" wrapText="1"/>
      <protection/>
    </xf>
    <xf numFmtId="3" fontId="1" fillId="35" borderId="17" xfId="53" applyNumberFormat="1" applyFont="1" applyFill="1" applyBorder="1" applyAlignment="1" applyProtection="1">
      <alignment horizontal="center" vertical="center" wrapText="1"/>
      <protection/>
    </xf>
    <xf numFmtId="170" fontId="1" fillId="35" borderId="29" xfId="53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>
      <alignment horizontal="center" vertical="center" wrapText="1"/>
      <protection/>
    </xf>
    <xf numFmtId="0" fontId="53" fillId="32" borderId="37" xfId="0" applyFont="1" applyFill="1" applyBorder="1" applyAlignment="1" applyProtection="1">
      <alignment horizontal="center" vertical="center" wrapText="1"/>
      <protection/>
    </xf>
    <xf numFmtId="49" fontId="54" fillId="0" borderId="0" xfId="0" applyNumberFormat="1" applyFont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65" fontId="3" fillId="36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right" vertical="center" wrapText="1"/>
      <protection/>
    </xf>
    <xf numFmtId="2" fontId="3" fillId="0" borderId="33" xfId="0" applyNumberFormat="1" applyFont="1" applyFill="1" applyBorder="1" applyAlignment="1" applyProtection="1">
      <alignment horizontal="center" vertical="center" wrapText="1"/>
      <protection/>
    </xf>
    <xf numFmtId="186" fontId="7" fillId="0" borderId="39" xfId="0" applyNumberFormat="1" applyFont="1" applyBorder="1" applyAlignment="1" applyProtection="1">
      <alignment horizontal="center" vertical="center" wrapText="1"/>
      <protection locked="0"/>
    </xf>
    <xf numFmtId="0" fontId="8" fillId="0" borderId="40" xfId="0" applyNumberFormat="1" applyFont="1" applyFill="1" applyBorder="1" applyAlignment="1" applyProtection="1">
      <alignment horizontal="right" vertical="center" wrapText="1"/>
      <protection/>
    </xf>
    <xf numFmtId="0" fontId="3" fillId="0" borderId="33" xfId="0" applyNumberFormat="1" applyFont="1" applyFill="1" applyBorder="1" applyAlignment="1" applyProtection="1">
      <alignment horizontal="right" vertical="center" wrapText="1"/>
      <protection/>
    </xf>
    <xf numFmtId="165" fontId="8" fillId="0" borderId="41" xfId="0" applyNumberFormat="1" applyFont="1" applyFill="1" applyBorder="1" applyAlignment="1" applyProtection="1">
      <alignment vertical="center" wrapText="1"/>
      <protection/>
    </xf>
    <xf numFmtId="186" fontId="7" fillId="0" borderId="42" xfId="0" applyNumberFormat="1" applyFont="1" applyBorder="1" applyAlignment="1" applyProtection="1">
      <alignment horizontal="center" vertical="center" wrapText="1"/>
      <protection locked="0"/>
    </xf>
    <xf numFmtId="0" fontId="7" fillId="39" borderId="16" xfId="0" applyFont="1" applyFill="1" applyBorder="1" applyAlignment="1" applyProtection="1">
      <alignment horizontal="left" vertical="center" wrapText="1"/>
      <protection/>
    </xf>
    <xf numFmtId="0" fontId="7" fillId="39" borderId="17" xfId="0" applyFont="1" applyFill="1" applyBorder="1" applyAlignment="1" applyProtection="1">
      <alignment horizontal="center" vertical="center" wrapText="1"/>
      <protection/>
    </xf>
    <xf numFmtId="0" fontId="7" fillId="39" borderId="16" xfId="0" applyFont="1" applyFill="1" applyBorder="1" applyAlignment="1" applyProtection="1">
      <alignment horizontal="center" vertical="center" wrapText="1"/>
      <protection/>
    </xf>
    <xf numFmtId="0" fontId="7" fillId="39" borderId="16" xfId="0" applyFont="1" applyFill="1" applyBorder="1" applyAlignment="1">
      <alignment vertical="center" wrapText="1"/>
    </xf>
    <xf numFmtId="0" fontId="7" fillId="39" borderId="43" xfId="0" applyFont="1" applyFill="1" applyBorder="1" applyAlignment="1" applyProtection="1">
      <alignment horizontal="center" vertical="center" wrapText="1"/>
      <protection/>
    </xf>
    <xf numFmtId="0" fontId="7" fillId="39" borderId="17" xfId="0" applyFont="1" applyFill="1" applyBorder="1" applyAlignment="1" applyProtection="1">
      <alignment horizontal="left" vertical="center" wrapText="1"/>
      <protection/>
    </xf>
    <xf numFmtId="0" fontId="7" fillId="39" borderId="42" xfId="0" applyFont="1" applyFill="1" applyBorder="1" applyAlignment="1" applyProtection="1">
      <alignment horizontal="left" vertical="center" wrapText="1"/>
      <protection/>
    </xf>
    <xf numFmtId="0" fontId="8" fillId="39" borderId="16" xfId="0" applyFont="1" applyFill="1" applyBorder="1" applyAlignment="1">
      <alignment vertical="center" wrapText="1"/>
    </xf>
    <xf numFmtId="0" fontId="7" fillId="39" borderId="42" xfId="0" applyFont="1" applyFill="1" applyBorder="1" applyAlignment="1" applyProtection="1">
      <alignment horizontal="center" vertical="center" wrapText="1"/>
      <protection/>
    </xf>
    <xf numFmtId="0" fontId="8" fillId="39" borderId="42" xfId="0" applyFont="1" applyFill="1" applyBorder="1" applyAlignment="1">
      <alignment vertical="center" wrapText="1"/>
    </xf>
    <xf numFmtId="0" fontId="7" fillId="39" borderId="42" xfId="0" applyNumberFormat="1" applyFont="1" applyFill="1" applyBorder="1" applyAlignment="1" applyProtection="1">
      <alignment horizontal="center" vertical="center" wrapText="1"/>
      <protection/>
    </xf>
    <xf numFmtId="4" fontId="8" fillId="39" borderId="17" xfId="0" applyNumberFormat="1" applyFont="1" applyFill="1" applyBorder="1" applyAlignment="1" applyProtection="1">
      <alignment horizontal="center" vertical="center" wrapText="1"/>
      <protection/>
    </xf>
    <xf numFmtId="2" fontId="8" fillId="39" borderId="16" xfId="0" applyNumberFormat="1" applyFont="1" applyFill="1" applyBorder="1" applyAlignment="1" applyProtection="1">
      <alignment horizontal="center" vertical="center"/>
      <protection/>
    </xf>
    <xf numFmtId="4" fontId="8" fillId="39" borderId="16" xfId="0" applyNumberFormat="1" applyFont="1" applyFill="1" applyBorder="1" applyAlignment="1" applyProtection="1">
      <alignment horizontal="center" vertical="center" wrapText="1"/>
      <protection/>
    </xf>
    <xf numFmtId="2" fontId="8" fillId="39" borderId="42" xfId="0" applyNumberFormat="1" applyFont="1" applyFill="1" applyBorder="1" applyAlignment="1" applyProtection="1">
      <alignment horizontal="center" vertical="center"/>
      <protection/>
    </xf>
    <xf numFmtId="2" fontId="8" fillId="39" borderId="16" xfId="0" applyNumberFormat="1" applyFont="1" applyFill="1" applyBorder="1" applyAlignment="1" applyProtection="1">
      <alignment horizontal="center" vertical="center" wrapText="1"/>
      <protection/>
    </xf>
    <xf numFmtId="2" fontId="8" fillId="39" borderId="39" xfId="0" applyNumberFormat="1" applyFont="1" applyFill="1" applyBorder="1" applyAlignment="1" applyProtection="1">
      <alignment horizontal="center" vertical="center" wrapText="1"/>
      <protection/>
    </xf>
    <xf numFmtId="0" fontId="7" fillId="39" borderId="16" xfId="0" applyNumberFormat="1" applyFont="1" applyFill="1" applyBorder="1" applyAlignment="1" applyProtection="1">
      <alignment horizontal="center" vertical="center" wrapText="1"/>
      <protection/>
    </xf>
    <xf numFmtId="2" fontId="8" fillId="39" borderId="17" xfId="0" applyNumberFormat="1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8" fillId="35" borderId="4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39" borderId="17" xfId="0" applyFont="1" applyFill="1" applyBorder="1" applyAlignment="1" applyProtection="1">
      <alignment horizontal="center" vertical="center" wrapText="1"/>
      <protection/>
    </xf>
    <xf numFmtId="0" fontId="16" fillId="39" borderId="16" xfId="0" applyFont="1" applyFill="1" applyBorder="1" applyAlignment="1" applyProtection="1">
      <alignment horizontal="center" vertical="center" wrapText="1"/>
      <protection/>
    </xf>
    <xf numFmtId="0" fontId="16" fillId="39" borderId="39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1" fontId="12" fillId="35" borderId="45" xfId="0" applyNumberFormat="1" applyFont="1" applyFill="1" applyBorder="1" applyAlignment="1" applyProtection="1">
      <alignment horizontal="center" vertical="center"/>
      <protection/>
    </xf>
    <xf numFmtId="1" fontId="12" fillId="35" borderId="46" xfId="0" applyNumberFormat="1" applyFont="1" applyFill="1" applyBorder="1" applyAlignment="1" applyProtection="1">
      <alignment horizontal="center" vertical="center" wrapText="1"/>
      <protection/>
    </xf>
    <xf numFmtId="0" fontId="8" fillId="32" borderId="47" xfId="0" applyNumberFormat="1" applyFont="1" applyFill="1" applyBorder="1" applyAlignment="1" applyProtection="1">
      <alignment horizontal="center" vertical="center" wrapText="1"/>
      <protection/>
    </xf>
    <xf numFmtId="2" fontId="8" fillId="32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 applyProtection="1">
      <alignment horizontal="center" vertical="center" wrapText="1"/>
      <protection/>
    </xf>
    <xf numFmtId="165" fontId="7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49" xfId="0" applyNumberFormat="1" applyFont="1" applyBorder="1" applyAlignment="1" applyProtection="1">
      <alignment horizontal="center" vertical="center" wrapText="1"/>
      <protection/>
    </xf>
    <xf numFmtId="165" fontId="7" fillId="0" borderId="50" xfId="0" applyNumberFormat="1" applyFont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right" vertical="center" wrapText="1"/>
      <protection/>
    </xf>
    <xf numFmtId="0" fontId="8" fillId="32" borderId="52" xfId="0" applyNumberFormat="1" applyFont="1" applyFill="1" applyBorder="1" applyAlignment="1" applyProtection="1">
      <alignment horizontal="center" vertical="center" wrapText="1"/>
      <protection/>
    </xf>
    <xf numFmtId="165" fontId="8" fillId="32" borderId="53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 applyProtection="1">
      <alignment horizontal="center" vertical="center" wrapText="1"/>
      <protection/>
    </xf>
    <xf numFmtId="165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26" xfId="0" applyNumberFormat="1" applyFont="1" applyBorder="1" applyAlignment="1" applyProtection="1">
      <alignment horizontal="center" vertical="center" wrapText="1"/>
      <protection/>
    </xf>
    <xf numFmtId="0" fontId="8" fillId="32" borderId="55" xfId="0" applyNumberFormat="1" applyFont="1" applyFill="1" applyBorder="1" applyAlignment="1" applyProtection="1">
      <alignment horizontal="center" vertical="center" wrapText="1"/>
      <protection/>
    </xf>
    <xf numFmtId="165" fontId="8" fillId="32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2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3" fontId="6" fillId="40" borderId="58" xfId="53" applyNumberFormat="1" applyFont="1" applyFill="1" applyBorder="1" applyAlignment="1" applyProtection="1">
      <alignment horizontal="center" vertical="center"/>
      <protection/>
    </xf>
    <xf numFmtId="3" fontId="6" fillId="40" borderId="59" xfId="53" applyNumberFormat="1" applyFont="1" applyFill="1" applyBorder="1" applyAlignment="1" applyProtection="1">
      <alignment horizontal="center" vertical="center"/>
      <protection/>
    </xf>
    <xf numFmtId="3" fontId="6" fillId="40" borderId="60" xfId="53" applyNumberFormat="1" applyFont="1" applyFill="1" applyBorder="1" applyAlignment="1" applyProtection="1">
      <alignment horizontal="center" vertical="center"/>
      <protection/>
    </xf>
    <xf numFmtId="3" fontId="11" fillId="40" borderId="58" xfId="53" applyNumberFormat="1" applyFont="1" applyFill="1" applyBorder="1" applyAlignment="1" applyProtection="1">
      <alignment horizontal="center" vertical="center"/>
      <protection/>
    </xf>
    <xf numFmtId="3" fontId="11" fillId="40" borderId="59" xfId="53" applyNumberFormat="1" applyFont="1" applyFill="1" applyBorder="1" applyAlignment="1" applyProtection="1">
      <alignment horizontal="center" vertical="center"/>
      <protection/>
    </xf>
    <xf numFmtId="3" fontId="11" fillId="40" borderId="60" xfId="53" applyNumberFormat="1" applyFont="1" applyFill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62" xfId="0" applyFont="1" applyBorder="1" applyAlignment="1" applyProtection="1">
      <alignment horizontal="center" vertical="center" wrapText="1"/>
      <protection/>
    </xf>
    <xf numFmtId="0" fontId="0" fillId="35" borderId="19" xfId="54" applyFont="1" applyFill="1" applyBorder="1" applyAlignment="1" applyProtection="1">
      <alignment horizontal="right" vertical="center" wrapText="1"/>
      <protection/>
    </xf>
    <xf numFmtId="0" fontId="0" fillId="35" borderId="12" xfId="54" applyFont="1" applyFill="1" applyBorder="1" applyAlignment="1" applyProtection="1">
      <alignment horizontal="right" vertical="center" wrapText="1"/>
      <protection/>
    </xf>
    <xf numFmtId="0" fontId="0" fillId="35" borderId="63" xfId="0" applyFont="1" applyFill="1" applyBorder="1" applyAlignment="1" applyProtection="1">
      <alignment horizontal="right" vertical="center"/>
      <protection/>
    </xf>
    <xf numFmtId="0" fontId="0" fillId="35" borderId="44" xfId="0" applyFont="1" applyFill="1" applyBorder="1" applyAlignment="1" applyProtection="1">
      <alignment horizontal="right" vertical="center"/>
      <protection/>
    </xf>
    <xf numFmtId="4" fontId="0" fillId="35" borderId="19" xfId="54" applyNumberFormat="1" applyFont="1" applyFill="1" applyBorder="1" applyAlignment="1" applyProtection="1">
      <alignment horizontal="right" vertical="center"/>
      <protection/>
    </xf>
    <xf numFmtId="4" fontId="0" fillId="35" borderId="12" xfId="54" applyNumberFormat="1" applyFont="1" applyFill="1" applyBorder="1" applyAlignment="1" applyProtection="1">
      <alignment horizontal="right" vertical="center"/>
      <protection/>
    </xf>
    <xf numFmtId="0" fontId="5" fillId="32" borderId="11" xfId="0" applyFont="1" applyFill="1" applyBorder="1" applyAlignment="1" applyProtection="1">
      <alignment horizontal="left" vertical="center" wrapText="1"/>
      <protection/>
    </xf>
    <xf numFmtId="0" fontId="5" fillId="32" borderId="12" xfId="0" applyFont="1" applyFill="1" applyBorder="1" applyAlignment="1" applyProtection="1">
      <alignment horizontal="left" vertical="center" wrapText="1"/>
      <protection/>
    </xf>
    <xf numFmtId="0" fontId="5" fillId="32" borderId="64" xfId="0" applyFont="1" applyFill="1" applyBorder="1" applyAlignment="1" applyProtection="1">
      <alignment horizontal="left" vertical="center" wrapText="1"/>
      <protection/>
    </xf>
    <xf numFmtId="0" fontId="5" fillId="32" borderId="65" xfId="0" applyFont="1" applyFill="1" applyBorder="1" applyAlignment="1" applyProtection="1">
      <alignment horizontal="left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8" fillId="35" borderId="66" xfId="0" applyNumberFormat="1" applyFont="1" applyFill="1" applyBorder="1" applyAlignment="1" applyProtection="1">
      <alignment horizontal="center" vertical="center"/>
      <protection/>
    </xf>
    <xf numFmtId="0" fontId="8" fillId="35" borderId="67" xfId="0" applyNumberFormat="1" applyFont="1" applyFill="1" applyBorder="1" applyAlignment="1" applyProtection="1">
      <alignment horizontal="center" vertical="center"/>
      <protection/>
    </xf>
    <xf numFmtId="2" fontId="8" fillId="35" borderId="68" xfId="0" applyNumberFormat="1" applyFont="1" applyFill="1" applyBorder="1" applyAlignment="1" applyProtection="1">
      <alignment horizontal="center" vertical="center" wrapText="1"/>
      <protection/>
    </xf>
    <xf numFmtId="2" fontId="8" fillId="35" borderId="20" xfId="0" applyNumberFormat="1" applyFont="1" applyFill="1" applyBorder="1" applyAlignment="1" applyProtection="1">
      <alignment horizontal="center" vertical="center" wrapText="1"/>
      <protection/>
    </xf>
    <xf numFmtId="2" fontId="8" fillId="35" borderId="69" xfId="0" applyNumberFormat="1" applyFont="1" applyFill="1" applyBorder="1" applyAlignment="1" applyProtection="1">
      <alignment horizontal="center" vertical="center" wrapText="1"/>
      <protection/>
    </xf>
    <xf numFmtId="2" fontId="8" fillId="35" borderId="70" xfId="0" applyNumberFormat="1" applyFont="1" applyFill="1" applyBorder="1" applyAlignment="1" applyProtection="1">
      <alignment horizontal="center" vertical="center" wrapText="1"/>
      <protection/>
    </xf>
    <xf numFmtId="0" fontId="8" fillId="35" borderId="68" xfId="0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8" fillId="35" borderId="71" xfId="0" applyFont="1" applyFill="1" applyBorder="1" applyAlignment="1" applyProtection="1">
      <alignment horizontal="center" vertical="center" wrapText="1"/>
      <protection/>
    </xf>
    <xf numFmtId="0" fontId="8" fillId="35" borderId="44" xfId="0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/>
      <protection/>
    </xf>
    <xf numFmtId="0" fontId="8" fillId="35" borderId="72" xfId="0" applyFont="1" applyFill="1" applyBorder="1" applyAlignment="1" applyProtection="1">
      <alignment horizontal="center" vertical="center"/>
      <protection/>
    </xf>
    <xf numFmtId="0" fontId="8" fillId="35" borderId="73" xfId="0" applyFont="1" applyFill="1" applyBorder="1" applyAlignment="1" applyProtection="1">
      <alignment horizontal="center" vertical="center"/>
      <protection/>
    </xf>
    <xf numFmtId="176" fontId="8" fillId="0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Przedmiar Płock_A_płd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</sheetPr>
  <dimension ref="A1:F12"/>
  <sheetViews>
    <sheetView showZeros="0" view="pageBreakPreview" zoomScale="77" zoomScaleNormal="77" zoomScaleSheetLayoutView="77"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8.8515625" defaultRowHeight="45" customHeight="1"/>
  <cols>
    <col min="1" max="1" width="6.7109375" style="4" customWidth="1"/>
    <col min="2" max="2" width="13.28125" style="4" customWidth="1"/>
    <col min="3" max="3" width="47.7109375" style="4" customWidth="1"/>
    <col min="4" max="6" width="21.140625" style="4" customWidth="1"/>
    <col min="7" max="16384" width="8.8515625" style="4" customWidth="1"/>
  </cols>
  <sheetData>
    <row r="1" spans="1:6" ht="25.5" thickBot="1">
      <c r="A1" s="143" t="s">
        <v>28</v>
      </c>
      <c r="B1" s="144"/>
      <c r="C1" s="144"/>
      <c r="D1" s="144"/>
      <c r="E1" s="144"/>
      <c r="F1" s="145"/>
    </row>
    <row r="2" spans="1:6" ht="22.5" customHeight="1" thickBot="1">
      <c r="A2" s="149" t="s">
        <v>62</v>
      </c>
      <c r="B2" s="150"/>
      <c r="C2" s="150"/>
      <c r="D2" s="150"/>
      <c r="E2" s="150"/>
      <c r="F2" s="151"/>
    </row>
    <row r="3" spans="1:6" ht="20.25" thickBot="1">
      <c r="A3" s="146" t="s">
        <v>12</v>
      </c>
      <c r="B3" s="147"/>
      <c r="C3" s="147"/>
      <c r="D3" s="147"/>
      <c r="E3" s="147"/>
      <c r="F3" s="148"/>
    </row>
    <row r="4" spans="1:6" ht="48" customHeight="1">
      <c r="A4" s="68" t="s">
        <v>3</v>
      </c>
      <c r="B4" s="69" t="s">
        <v>10</v>
      </c>
      <c r="C4" s="69" t="s">
        <v>27</v>
      </c>
      <c r="D4" s="70" t="s">
        <v>14</v>
      </c>
      <c r="E4" s="70" t="s">
        <v>15</v>
      </c>
      <c r="F4" s="71" t="s">
        <v>16</v>
      </c>
    </row>
    <row r="5" spans="1:6" ht="13.5" customHeight="1">
      <c r="A5" s="57">
        <v>1</v>
      </c>
      <c r="B5" s="19">
        <v>2</v>
      </c>
      <c r="C5" s="20">
        <v>3</v>
      </c>
      <c r="D5" s="19">
        <v>4</v>
      </c>
      <c r="E5" s="19">
        <v>5</v>
      </c>
      <c r="F5" s="58">
        <v>6</v>
      </c>
    </row>
    <row r="6" spans="1:6" ht="45" customHeight="1">
      <c r="A6" s="59" t="s">
        <v>19</v>
      </c>
      <c r="B6" s="17" t="s">
        <v>21</v>
      </c>
      <c r="C6" s="18" t="s">
        <v>17</v>
      </c>
      <c r="D6" s="47">
        <f>'PRZEDMIAR ROBÓT'!H11</f>
        <v>0</v>
      </c>
      <c r="E6" s="48">
        <f>ROUND(D6*'PRZEDMIAR ROBÓT'!$G$58/100,2)</f>
        <v>0</v>
      </c>
      <c r="F6" s="60">
        <f>D6+E6</f>
        <v>0</v>
      </c>
    </row>
    <row r="7" spans="1:6" ht="45" customHeight="1">
      <c r="A7" s="61" t="s">
        <v>1</v>
      </c>
      <c r="B7" s="15" t="s">
        <v>64</v>
      </c>
      <c r="C7" s="16" t="s">
        <v>141</v>
      </c>
      <c r="D7" s="49">
        <f>'PRZEDMIAR ROBÓT'!H39</f>
        <v>0</v>
      </c>
      <c r="E7" s="50">
        <f>ROUND(D7*'PRZEDMIAR ROBÓT'!$G$58/100,2)</f>
        <v>0</v>
      </c>
      <c r="F7" s="62">
        <f>D7+E7</f>
        <v>0</v>
      </c>
    </row>
    <row r="8" spans="1:6" ht="45" customHeight="1">
      <c r="A8" s="61">
        <v>3</v>
      </c>
      <c r="B8" s="15" t="s">
        <v>115</v>
      </c>
      <c r="C8" s="16" t="s">
        <v>142</v>
      </c>
      <c r="D8" s="49">
        <f>'PRZEDMIAR ROBÓT'!H48</f>
        <v>0</v>
      </c>
      <c r="E8" s="50">
        <f>ROUND(D8*'PRZEDMIAR ROBÓT'!$G$58/100,2)</f>
        <v>0</v>
      </c>
      <c r="F8" s="62">
        <f>D8+E8</f>
        <v>0</v>
      </c>
    </row>
    <row r="9" spans="1:6" ht="45" customHeight="1">
      <c r="A9" s="61">
        <v>4</v>
      </c>
      <c r="B9" s="15" t="s">
        <v>123</v>
      </c>
      <c r="C9" s="16" t="s">
        <v>132</v>
      </c>
      <c r="D9" s="49">
        <f>'PRZEDMIAR ROBÓT'!H56</f>
        <v>0</v>
      </c>
      <c r="E9" s="50">
        <f>ROUND(D9*'PRZEDMIAR ROBÓT'!$G$58/100,2)</f>
        <v>0</v>
      </c>
      <c r="F9" s="62">
        <f>D9+E9</f>
        <v>0</v>
      </c>
    </row>
    <row r="10" spans="1:6" ht="45" customHeight="1" thickBot="1">
      <c r="A10" s="63"/>
      <c r="B10" s="64"/>
      <c r="C10" s="65" t="s">
        <v>18</v>
      </c>
      <c r="D10" s="66">
        <f>SUM(D6:D9)</f>
        <v>0</v>
      </c>
      <c r="E10" s="66">
        <f>ROUND(D10*'PRZEDMIAR ROBÓT'!$G$58/100,2)</f>
        <v>0</v>
      </c>
      <c r="F10" s="67">
        <f>D10+E10</f>
        <v>0</v>
      </c>
    </row>
    <row r="11" spans="1:6" ht="21.75" customHeight="1">
      <c r="A11" s="1"/>
      <c r="B11" s="2"/>
      <c r="C11" s="3"/>
      <c r="D11" s="3"/>
      <c r="E11" s="1"/>
      <c r="F11" s="1"/>
    </row>
    <row r="12" spans="1:6" ht="60" customHeight="1">
      <c r="A12" s="141" t="s">
        <v>32</v>
      </c>
      <c r="B12" s="142"/>
      <c r="C12" s="142"/>
      <c r="D12" s="142"/>
      <c r="E12" s="142"/>
      <c r="F12" s="142"/>
    </row>
  </sheetData>
  <sheetProtection password="F714" sheet="1" formatColumns="0" formatRows="0" selectLockedCells="1" autoFilter="0"/>
  <mergeCells count="4">
    <mergeCell ref="A12:F12"/>
    <mergeCell ref="A1:F1"/>
    <mergeCell ref="A3:F3"/>
    <mergeCell ref="A2:F2"/>
  </mergeCells>
  <printOptions horizontalCentered="1"/>
  <pageMargins left="0.5905511811023623" right="0.5905511811023623" top="1.1811023622047245" bottom="0.7874015748031497" header="0.7874015748031497" footer="0.5905511811023623"/>
  <pageSetup firstPageNumber="1" useFirstPageNumber="1" horizontalDpi="600" verticalDpi="600" orientation="portrait" paperSize="9" scale="70" r:id="rId1"/>
  <headerFooter alignWithMargins="0">
    <oddFooter>&amp;CSTRONA nr 1</oddFooter>
  </headerFooter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0000"/>
    <pageSetUpPr fitToPage="1"/>
  </sheetPr>
  <dimension ref="A1:H59"/>
  <sheetViews>
    <sheetView showGridLines="0" showZeros="0" tabSelected="1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G10" sqref="G6:G10"/>
    </sheetView>
  </sheetViews>
  <sheetFormatPr defaultColWidth="8.8515625" defaultRowHeight="12.75"/>
  <cols>
    <col min="1" max="1" width="3.421875" style="36" customWidth="1"/>
    <col min="2" max="2" width="9.28125" style="37" customWidth="1"/>
    <col min="3" max="3" width="20.421875" style="38" customWidth="1"/>
    <col min="4" max="4" width="48.7109375" style="39" customWidth="1"/>
    <col min="5" max="5" width="6.8515625" style="37" customWidth="1"/>
    <col min="6" max="6" width="8.421875" style="40" customWidth="1"/>
    <col min="7" max="7" width="11.28125" style="41" customWidth="1"/>
    <col min="8" max="8" width="18.7109375" style="42" customWidth="1"/>
    <col min="9" max="9" width="8.8515625" style="4" customWidth="1"/>
    <col min="10" max="16384" width="8.8515625" style="4" customWidth="1"/>
  </cols>
  <sheetData>
    <row r="1" spans="1:8" s="5" customFormat="1" ht="43.5" customHeight="1" thickBot="1">
      <c r="A1" s="164" t="s">
        <v>131</v>
      </c>
      <c r="B1" s="164"/>
      <c r="C1" s="164"/>
      <c r="D1" s="164"/>
      <c r="E1" s="164"/>
      <c r="F1" s="164"/>
      <c r="G1" s="164"/>
      <c r="H1" s="164"/>
    </row>
    <row r="2" spans="1:8" s="24" customFormat="1" ht="22.5" customHeight="1">
      <c r="A2" s="165" t="s">
        <v>3</v>
      </c>
      <c r="B2" s="171" t="s">
        <v>10</v>
      </c>
      <c r="C2" s="173" t="s">
        <v>25</v>
      </c>
      <c r="D2" s="171" t="s">
        <v>130</v>
      </c>
      <c r="E2" s="176" t="s">
        <v>5</v>
      </c>
      <c r="F2" s="177"/>
      <c r="G2" s="167" t="s">
        <v>9</v>
      </c>
      <c r="H2" s="169" t="s">
        <v>8</v>
      </c>
    </row>
    <row r="3" spans="1:8" s="25" customFormat="1" ht="18" customHeight="1">
      <c r="A3" s="166"/>
      <c r="B3" s="172"/>
      <c r="C3" s="174"/>
      <c r="D3" s="175"/>
      <c r="E3" s="107" t="s">
        <v>6</v>
      </c>
      <c r="F3" s="106" t="s">
        <v>7</v>
      </c>
      <c r="G3" s="168"/>
      <c r="H3" s="170"/>
    </row>
    <row r="4" spans="1:8" s="26" customFormat="1" ht="11.25">
      <c r="A4" s="117">
        <v>1</v>
      </c>
      <c r="B4" s="27">
        <v>2</v>
      </c>
      <c r="C4" s="28">
        <v>3</v>
      </c>
      <c r="D4" s="27">
        <v>4</v>
      </c>
      <c r="E4" s="28">
        <v>5</v>
      </c>
      <c r="F4" s="29">
        <v>6</v>
      </c>
      <c r="G4" s="29">
        <v>7</v>
      </c>
      <c r="H4" s="118">
        <v>8</v>
      </c>
    </row>
    <row r="5" spans="1:8" s="30" customFormat="1" ht="27.75" customHeight="1">
      <c r="A5" s="119"/>
      <c r="B5" s="6" t="s">
        <v>21</v>
      </c>
      <c r="C5" s="6"/>
      <c r="D5" s="7" t="s">
        <v>20</v>
      </c>
      <c r="E5" s="8"/>
      <c r="F5" s="9"/>
      <c r="G5" s="8"/>
      <c r="H5" s="120"/>
    </row>
    <row r="6" spans="1:8" s="30" customFormat="1" ht="28.5" customHeight="1">
      <c r="A6" s="121">
        <v>1</v>
      </c>
      <c r="B6" s="31" t="s">
        <v>113</v>
      </c>
      <c r="C6" s="110" t="s">
        <v>69</v>
      </c>
      <c r="D6" s="108" t="s">
        <v>30</v>
      </c>
      <c r="E6" s="31" t="s">
        <v>11</v>
      </c>
      <c r="F6" s="22">
        <v>1</v>
      </c>
      <c r="G6" s="53"/>
      <c r="H6" s="122">
        <f>ROUND(F6*G6,2)</f>
        <v>0</v>
      </c>
    </row>
    <row r="7" spans="1:8" s="30" customFormat="1" ht="19.5">
      <c r="A7" s="121">
        <f>A6+1</f>
        <v>2</v>
      </c>
      <c r="B7" s="31" t="s">
        <v>22</v>
      </c>
      <c r="C7" s="110" t="s">
        <v>69</v>
      </c>
      <c r="D7" s="108" t="s">
        <v>29</v>
      </c>
      <c r="E7" s="31" t="s">
        <v>11</v>
      </c>
      <c r="F7" s="22">
        <v>1</v>
      </c>
      <c r="G7" s="53"/>
      <c r="H7" s="122">
        <f>ROUND(F7*G7,2)</f>
        <v>0</v>
      </c>
    </row>
    <row r="8" spans="1:8" s="30" customFormat="1" ht="48.75" customHeight="1">
      <c r="A8" s="121">
        <f>A7+1</f>
        <v>3</v>
      </c>
      <c r="B8" s="31" t="s">
        <v>23</v>
      </c>
      <c r="C8" s="111" t="s">
        <v>69</v>
      </c>
      <c r="D8" s="108" t="s">
        <v>134</v>
      </c>
      <c r="E8" s="31" t="s">
        <v>11</v>
      </c>
      <c r="F8" s="22">
        <v>1</v>
      </c>
      <c r="G8" s="53"/>
      <c r="H8" s="122">
        <f>ROUND(F8*G8,2)</f>
        <v>0</v>
      </c>
    </row>
    <row r="9" spans="1:8" s="30" customFormat="1" ht="27" customHeight="1">
      <c r="A9" s="121">
        <f>A8+1</f>
        <v>4</v>
      </c>
      <c r="B9" s="31" t="s">
        <v>24</v>
      </c>
      <c r="C9" s="111" t="s">
        <v>69</v>
      </c>
      <c r="D9" s="108" t="s">
        <v>31</v>
      </c>
      <c r="E9" s="31" t="s">
        <v>11</v>
      </c>
      <c r="F9" s="22">
        <v>1</v>
      </c>
      <c r="G9" s="53"/>
      <c r="H9" s="122">
        <f>ROUND(F9*G9,2)</f>
        <v>0</v>
      </c>
    </row>
    <row r="10" spans="1:8" s="30" customFormat="1" ht="47.25" customHeight="1" thickBot="1">
      <c r="A10" s="123">
        <f>A9+1</f>
        <v>5</v>
      </c>
      <c r="B10" s="32" t="s">
        <v>114</v>
      </c>
      <c r="C10" s="112" t="s">
        <v>70</v>
      </c>
      <c r="D10" s="109" t="s">
        <v>33</v>
      </c>
      <c r="E10" s="32" t="s">
        <v>2</v>
      </c>
      <c r="F10" s="23">
        <v>1</v>
      </c>
      <c r="G10" s="54"/>
      <c r="H10" s="124">
        <f>ROUND(F10*G10,2)</f>
        <v>0</v>
      </c>
    </row>
    <row r="11" spans="1:8" s="30" customFormat="1" ht="24" customHeight="1" thickBot="1">
      <c r="A11" s="125"/>
      <c r="B11" s="76" t="s">
        <v>21</v>
      </c>
      <c r="C11" s="10" t="s">
        <v>0</v>
      </c>
      <c r="D11" s="13" t="s">
        <v>17</v>
      </c>
      <c r="E11" s="11"/>
      <c r="F11" s="12"/>
      <c r="G11" s="43"/>
      <c r="H11" s="44">
        <f>SUM(H6:H10)</f>
        <v>0</v>
      </c>
    </row>
    <row r="12" spans="1:8" s="30" customFormat="1" ht="27.75" customHeight="1">
      <c r="A12" s="126"/>
      <c r="B12" s="33" t="s">
        <v>64</v>
      </c>
      <c r="C12" s="56"/>
      <c r="D12" s="158" t="s">
        <v>139</v>
      </c>
      <c r="E12" s="159"/>
      <c r="F12" s="159"/>
      <c r="G12" s="159"/>
      <c r="H12" s="127"/>
    </row>
    <row r="13" spans="1:8" s="30" customFormat="1" ht="49.5" customHeight="1">
      <c r="A13" s="128">
        <f>A10+1</f>
        <v>6</v>
      </c>
      <c r="B13" s="88" t="s">
        <v>34</v>
      </c>
      <c r="C13" s="113" t="s">
        <v>71</v>
      </c>
      <c r="D13" s="87" t="s">
        <v>80</v>
      </c>
      <c r="E13" s="88" t="s">
        <v>4</v>
      </c>
      <c r="F13" s="98">
        <v>951.2</v>
      </c>
      <c r="G13" s="52"/>
      <c r="H13" s="122">
        <f aca="true" t="shared" si="0" ref="H13:H19">ROUND(F13*G13,2)</f>
        <v>0</v>
      </c>
    </row>
    <row r="14" spans="1:8" s="30" customFormat="1" ht="49.5" customHeight="1">
      <c r="A14" s="128">
        <f>A13+1</f>
        <v>7</v>
      </c>
      <c r="B14" s="88" t="s">
        <v>35</v>
      </c>
      <c r="C14" s="113" t="s">
        <v>71</v>
      </c>
      <c r="D14" s="87" t="s">
        <v>81</v>
      </c>
      <c r="E14" s="88" t="s">
        <v>4</v>
      </c>
      <c r="F14" s="98">
        <v>42.9</v>
      </c>
      <c r="G14" s="52"/>
      <c r="H14" s="122">
        <f t="shared" si="0"/>
        <v>0</v>
      </c>
    </row>
    <row r="15" spans="1:8" s="30" customFormat="1" ht="49.5" customHeight="1">
      <c r="A15" s="128">
        <f aca="true" t="shared" si="1" ref="A15:A38">A14+1</f>
        <v>8</v>
      </c>
      <c r="B15" s="88" t="s">
        <v>36</v>
      </c>
      <c r="C15" s="113" t="s">
        <v>71</v>
      </c>
      <c r="D15" s="87" t="s">
        <v>82</v>
      </c>
      <c r="E15" s="88" t="s">
        <v>4</v>
      </c>
      <c r="F15" s="98">
        <v>2</v>
      </c>
      <c r="G15" s="52"/>
      <c r="H15" s="122">
        <f t="shared" si="0"/>
        <v>0</v>
      </c>
    </row>
    <row r="16" spans="1:8" s="30" customFormat="1" ht="49.5" customHeight="1">
      <c r="A16" s="128">
        <f t="shared" si="1"/>
        <v>9</v>
      </c>
      <c r="B16" s="88" t="s">
        <v>37</v>
      </c>
      <c r="C16" s="113" t="s">
        <v>71</v>
      </c>
      <c r="D16" s="87" t="s">
        <v>83</v>
      </c>
      <c r="E16" s="89" t="s">
        <v>4</v>
      </c>
      <c r="F16" s="99">
        <v>6.8</v>
      </c>
      <c r="G16" s="55"/>
      <c r="H16" s="122">
        <f t="shared" si="0"/>
        <v>0</v>
      </c>
    </row>
    <row r="17" spans="1:8" s="75" customFormat="1" ht="49.5" customHeight="1">
      <c r="A17" s="128">
        <f t="shared" si="1"/>
        <v>10</v>
      </c>
      <c r="B17" s="88" t="s">
        <v>38</v>
      </c>
      <c r="C17" s="113" t="s">
        <v>71</v>
      </c>
      <c r="D17" s="87" t="s">
        <v>84</v>
      </c>
      <c r="E17" s="89" t="s">
        <v>4</v>
      </c>
      <c r="F17" s="99">
        <v>1</v>
      </c>
      <c r="G17" s="55"/>
      <c r="H17" s="122">
        <f t="shared" si="0"/>
        <v>0</v>
      </c>
    </row>
    <row r="18" spans="1:8" s="30" customFormat="1" ht="49.5" customHeight="1">
      <c r="A18" s="128">
        <f t="shared" si="1"/>
        <v>11</v>
      </c>
      <c r="B18" s="88" t="s">
        <v>39</v>
      </c>
      <c r="C18" s="113" t="s">
        <v>71</v>
      </c>
      <c r="D18" s="87" t="s">
        <v>85</v>
      </c>
      <c r="E18" s="89" t="s">
        <v>4</v>
      </c>
      <c r="F18" s="99">
        <v>33.3</v>
      </c>
      <c r="G18" s="55"/>
      <c r="H18" s="122">
        <f t="shared" si="0"/>
        <v>0</v>
      </c>
    </row>
    <row r="19" spans="1:8" s="30" customFormat="1" ht="49.5" customHeight="1">
      <c r="A19" s="128">
        <f t="shared" si="1"/>
        <v>12</v>
      </c>
      <c r="B19" s="88" t="s">
        <v>40</v>
      </c>
      <c r="C19" s="113" t="s">
        <v>71</v>
      </c>
      <c r="D19" s="87" t="s">
        <v>86</v>
      </c>
      <c r="E19" s="89" t="s">
        <v>4</v>
      </c>
      <c r="F19" s="99">
        <v>3</v>
      </c>
      <c r="G19" s="55"/>
      <c r="H19" s="122">
        <f t="shared" si="0"/>
        <v>0</v>
      </c>
    </row>
    <row r="20" spans="1:8" s="30" customFormat="1" ht="41.25" customHeight="1">
      <c r="A20" s="128">
        <f t="shared" si="1"/>
        <v>13</v>
      </c>
      <c r="B20" s="88" t="s">
        <v>41</v>
      </c>
      <c r="C20" s="113" t="s">
        <v>72</v>
      </c>
      <c r="D20" s="87" t="s">
        <v>87</v>
      </c>
      <c r="E20" s="89" t="s">
        <v>4</v>
      </c>
      <c r="F20" s="99">
        <v>171</v>
      </c>
      <c r="G20" s="55"/>
      <c r="H20" s="122">
        <f aca="true" t="shared" si="2" ref="H20:H25">ROUND(F20*G20,2)</f>
        <v>0</v>
      </c>
    </row>
    <row r="21" spans="1:8" s="30" customFormat="1" ht="41.25" customHeight="1">
      <c r="A21" s="128">
        <f t="shared" si="1"/>
        <v>14</v>
      </c>
      <c r="B21" s="88" t="s">
        <v>42</v>
      </c>
      <c r="C21" s="113" t="s">
        <v>72</v>
      </c>
      <c r="D21" s="87" t="s">
        <v>88</v>
      </c>
      <c r="E21" s="89" t="s">
        <v>4</v>
      </c>
      <c r="F21" s="99">
        <v>25</v>
      </c>
      <c r="G21" s="55"/>
      <c r="H21" s="122">
        <f t="shared" si="2"/>
        <v>0</v>
      </c>
    </row>
    <row r="22" spans="1:8" s="30" customFormat="1" ht="41.25" customHeight="1">
      <c r="A22" s="128">
        <f t="shared" si="1"/>
        <v>15</v>
      </c>
      <c r="B22" s="88" t="s">
        <v>43</v>
      </c>
      <c r="C22" s="113" t="s">
        <v>72</v>
      </c>
      <c r="D22" s="90" t="s">
        <v>89</v>
      </c>
      <c r="E22" s="91" t="s">
        <v>4</v>
      </c>
      <c r="F22" s="99">
        <v>25</v>
      </c>
      <c r="G22" s="55"/>
      <c r="H22" s="122">
        <f t="shared" si="2"/>
        <v>0</v>
      </c>
    </row>
    <row r="23" spans="1:8" s="30" customFormat="1" ht="49.5" customHeight="1">
      <c r="A23" s="128">
        <f t="shared" si="1"/>
        <v>16</v>
      </c>
      <c r="B23" s="88" t="s">
        <v>44</v>
      </c>
      <c r="C23" s="113" t="s">
        <v>73</v>
      </c>
      <c r="D23" s="92" t="s">
        <v>90</v>
      </c>
      <c r="E23" s="89" t="s">
        <v>2</v>
      </c>
      <c r="F23" s="99">
        <v>1</v>
      </c>
      <c r="G23" s="55"/>
      <c r="H23" s="122">
        <f t="shared" si="2"/>
        <v>0</v>
      </c>
    </row>
    <row r="24" spans="1:8" s="30" customFormat="1" ht="49.5" customHeight="1">
      <c r="A24" s="128">
        <f t="shared" si="1"/>
        <v>17</v>
      </c>
      <c r="B24" s="88" t="s">
        <v>45</v>
      </c>
      <c r="C24" s="113" t="s">
        <v>73</v>
      </c>
      <c r="D24" s="93" t="s">
        <v>91</v>
      </c>
      <c r="E24" s="89" t="s">
        <v>2</v>
      </c>
      <c r="F24" s="99">
        <v>1</v>
      </c>
      <c r="G24" s="55"/>
      <c r="H24" s="122">
        <f t="shared" si="2"/>
        <v>0</v>
      </c>
    </row>
    <row r="25" spans="1:8" s="30" customFormat="1" ht="49.5" customHeight="1">
      <c r="A25" s="128">
        <f t="shared" si="1"/>
        <v>18</v>
      </c>
      <c r="B25" s="88" t="s">
        <v>46</v>
      </c>
      <c r="C25" s="113" t="s">
        <v>73</v>
      </c>
      <c r="D25" s="87" t="s">
        <v>92</v>
      </c>
      <c r="E25" s="91" t="s">
        <v>2</v>
      </c>
      <c r="F25" s="99">
        <v>1</v>
      </c>
      <c r="G25" s="55"/>
      <c r="H25" s="122">
        <f t="shared" si="2"/>
        <v>0</v>
      </c>
    </row>
    <row r="26" spans="1:8" s="30" customFormat="1" ht="49.5" customHeight="1">
      <c r="A26" s="128">
        <f t="shared" si="1"/>
        <v>19</v>
      </c>
      <c r="B26" s="88" t="s">
        <v>47</v>
      </c>
      <c r="C26" s="113" t="s">
        <v>73</v>
      </c>
      <c r="D26" s="94" t="s">
        <v>93</v>
      </c>
      <c r="E26" s="91" t="s">
        <v>2</v>
      </c>
      <c r="F26" s="99">
        <v>1</v>
      </c>
      <c r="G26" s="55"/>
      <c r="H26" s="122">
        <f>ROUND(F26*G26,2)</f>
        <v>0</v>
      </c>
    </row>
    <row r="27" spans="1:8" s="30" customFormat="1" ht="81" customHeight="1">
      <c r="A27" s="128">
        <f t="shared" si="1"/>
        <v>20</v>
      </c>
      <c r="B27" s="88" t="s">
        <v>48</v>
      </c>
      <c r="C27" s="113" t="s">
        <v>74</v>
      </c>
      <c r="D27" s="90" t="s">
        <v>94</v>
      </c>
      <c r="E27" s="91" t="s">
        <v>2</v>
      </c>
      <c r="F27" s="99">
        <v>1</v>
      </c>
      <c r="G27" s="55"/>
      <c r="H27" s="122">
        <f aca="true" t="shared" si="3" ref="H27:H38">ROUND(F27*G27,2)</f>
        <v>0</v>
      </c>
    </row>
    <row r="28" spans="1:8" s="30" customFormat="1" ht="49.5" customHeight="1">
      <c r="A28" s="128">
        <f t="shared" si="1"/>
        <v>21</v>
      </c>
      <c r="B28" s="88" t="s">
        <v>49</v>
      </c>
      <c r="C28" s="113" t="s">
        <v>73</v>
      </c>
      <c r="D28" s="94" t="s">
        <v>95</v>
      </c>
      <c r="E28" s="91" t="s">
        <v>2</v>
      </c>
      <c r="F28" s="99">
        <v>1</v>
      </c>
      <c r="G28" s="55"/>
      <c r="H28" s="122">
        <f t="shared" si="3"/>
        <v>0</v>
      </c>
    </row>
    <row r="29" spans="1:8" s="30" customFormat="1" ht="60" customHeight="1">
      <c r="A29" s="128">
        <f t="shared" si="1"/>
        <v>22</v>
      </c>
      <c r="B29" s="88" t="s">
        <v>50</v>
      </c>
      <c r="C29" s="113" t="s">
        <v>75</v>
      </c>
      <c r="D29" s="92" t="s">
        <v>96</v>
      </c>
      <c r="E29" s="89" t="s">
        <v>2</v>
      </c>
      <c r="F29" s="99">
        <v>1</v>
      </c>
      <c r="G29" s="55"/>
      <c r="H29" s="122">
        <f t="shared" si="3"/>
        <v>0</v>
      </c>
    </row>
    <row r="30" spans="1:8" s="30" customFormat="1" ht="49.5" customHeight="1">
      <c r="A30" s="128">
        <f t="shared" si="1"/>
        <v>23</v>
      </c>
      <c r="B30" s="88" t="s">
        <v>51</v>
      </c>
      <c r="C30" s="113" t="s">
        <v>73</v>
      </c>
      <c r="D30" s="94" t="s">
        <v>97</v>
      </c>
      <c r="E30" s="89" t="s">
        <v>2</v>
      </c>
      <c r="F30" s="100">
        <v>1</v>
      </c>
      <c r="G30" s="55"/>
      <c r="H30" s="122">
        <f>ROUND(F30*G30,2)</f>
        <v>0</v>
      </c>
    </row>
    <row r="31" spans="1:8" s="30" customFormat="1" ht="49.5" customHeight="1">
      <c r="A31" s="128">
        <f t="shared" si="1"/>
        <v>24</v>
      </c>
      <c r="B31" s="88" t="s">
        <v>52</v>
      </c>
      <c r="C31" s="113" t="s">
        <v>73</v>
      </c>
      <c r="D31" s="93" t="s">
        <v>98</v>
      </c>
      <c r="E31" s="89" t="s">
        <v>2</v>
      </c>
      <c r="F31" s="100">
        <v>1</v>
      </c>
      <c r="G31" s="55"/>
      <c r="H31" s="122">
        <f t="shared" si="3"/>
        <v>0</v>
      </c>
    </row>
    <row r="32" spans="1:8" s="30" customFormat="1" ht="49.5" customHeight="1">
      <c r="A32" s="128">
        <f t="shared" si="1"/>
        <v>25</v>
      </c>
      <c r="B32" s="88" t="s">
        <v>53</v>
      </c>
      <c r="C32" s="113" t="s">
        <v>73</v>
      </c>
      <c r="D32" s="94" t="s">
        <v>99</v>
      </c>
      <c r="E32" s="89" t="s">
        <v>2</v>
      </c>
      <c r="F32" s="101">
        <v>1</v>
      </c>
      <c r="G32" s="55"/>
      <c r="H32" s="122">
        <f t="shared" si="3"/>
        <v>0</v>
      </c>
    </row>
    <row r="33" spans="1:8" s="30" customFormat="1" ht="49.5" customHeight="1">
      <c r="A33" s="128">
        <f t="shared" si="1"/>
        <v>26</v>
      </c>
      <c r="B33" s="88" t="s">
        <v>54</v>
      </c>
      <c r="C33" s="113" t="s">
        <v>73</v>
      </c>
      <c r="D33" s="94" t="s">
        <v>100</v>
      </c>
      <c r="E33" s="89" t="s">
        <v>2</v>
      </c>
      <c r="F33" s="99">
        <v>1</v>
      </c>
      <c r="G33" s="55"/>
      <c r="H33" s="122">
        <f t="shared" si="3"/>
        <v>0</v>
      </c>
    </row>
    <row r="34" spans="1:8" s="30" customFormat="1" ht="49.5" customHeight="1">
      <c r="A34" s="128">
        <f t="shared" si="1"/>
        <v>27</v>
      </c>
      <c r="B34" s="88" t="s">
        <v>55</v>
      </c>
      <c r="C34" s="113" t="s">
        <v>73</v>
      </c>
      <c r="D34" s="94" t="s">
        <v>101</v>
      </c>
      <c r="E34" s="89" t="s">
        <v>2</v>
      </c>
      <c r="F34" s="99">
        <v>1</v>
      </c>
      <c r="G34" s="55"/>
      <c r="H34" s="122">
        <f t="shared" si="3"/>
        <v>0</v>
      </c>
    </row>
    <row r="35" spans="1:8" s="34" customFormat="1" ht="49.5" customHeight="1">
      <c r="A35" s="128">
        <f t="shared" si="1"/>
        <v>28</v>
      </c>
      <c r="B35" s="95" t="s">
        <v>135</v>
      </c>
      <c r="C35" s="113" t="s">
        <v>73</v>
      </c>
      <c r="D35" s="94" t="s">
        <v>102</v>
      </c>
      <c r="E35" s="95" t="s">
        <v>2</v>
      </c>
      <c r="F35" s="101">
        <v>1</v>
      </c>
      <c r="G35" s="55"/>
      <c r="H35" s="129">
        <f t="shared" si="3"/>
        <v>0</v>
      </c>
    </row>
    <row r="36" spans="1:8" ht="49.5" customHeight="1">
      <c r="A36" s="128">
        <f t="shared" si="1"/>
        <v>29</v>
      </c>
      <c r="B36" s="95" t="s">
        <v>56</v>
      </c>
      <c r="C36" s="113" t="s">
        <v>73</v>
      </c>
      <c r="D36" s="94" t="s">
        <v>103</v>
      </c>
      <c r="E36" s="95" t="s">
        <v>2</v>
      </c>
      <c r="F36" s="101">
        <v>1</v>
      </c>
      <c r="G36" s="55"/>
      <c r="H36" s="129">
        <f t="shared" si="3"/>
        <v>0</v>
      </c>
    </row>
    <row r="37" spans="1:8" ht="49.5" customHeight="1">
      <c r="A37" s="121">
        <f t="shared" si="1"/>
        <v>30</v>
      </c>
      <c r="B37" s="89" t="s">
        <v>57</v>
      </c>
      <c r="C37" s="114" t="s">
        <v>73</v>
      </c>
      <c r="D37" s="94" t="s">
        <v>104</v>
      </c>
      <c r="E37" s="89" t="s">
        <v>2</v>
      </c>
      <c r="F37" s="102">
        <v>1</v>
      </c>
      <c r="G37" s="53"/>
      <c r="H37" s="122">
        <f t="shared" si="3"/>
        <v>0</v>
      </c>
    </row>
    <row r="38" spans="1:8" ht="49.5" customHeight="1" thickBot="1">
      <c r="A38" s="130">
        <f t="shared" si="1"/>
        <v>31</v>
      </c>
      <c r="B38" s="95" t="s">
        <v>58</v>
      </c>
      <c r="C38" s="115" t="s">
        <v>73</v>
      </c>
      <c r="D38" s="96" t="s">
        <v>105</v>
      </c>
      <c r="E38" s="97" t="s">
        <v>2</v>
      </c>
      <c r="F38" s="103">
        <v>1</v>
      </c>
      <c r="G38" s="86"/>
      <c r="H38" s="129">
        <f t="shared" si="3"/>
        <v>0</v>
      </c>
    </row>
    <row r="39" spans="1:8" s="30" customFormat="1" ht="24" customHeight="1" thickBot="1">
      <c r="A39" s="125"/>
      <c r="B39" s="79" t="s">
        <v>64</v>
      </c>
      <c r="C39" s="80" t="s">
        <v>0</v>
      </c>
      <c r="D39" s="162" t="s">
        <v>66</v>
      </c>
      <c r="E39" s="163"/>
      <c r="F39" s="81"/>
      <c r="G39" s="85"/>
      <c r="H39" s="44">
        <f>SUM(H13:H38)</f>
        <v>0</v>
      </c>
    </row>
    <row r="40" spans="1:8" s="30" customFormat="1" ht="27.75" customHeight="1">
      <c r="A40" s="131"/>
      <c r="B40" s="73" t="s">
        <v>115</v>
      </c>
      <c r="C40" s="74"/>
      <c r="D40" s="160" t="s">
        <v>140</v>
      </c>
      <c r="E40" s="161"/>
      <c r="F40" s="161"/>
      <c r="G40" s="161"/>
      <c r="H40" s="132"/>
    </row>
    <row r="41" spans="1:8" ht="37.5" customHeight="1">
      <c r="A41" s="133">
        <f>+A38+1</f>
        <v>32</v>
      </c>
      <c r="B41" s="95" t="s">
        <v>116</v>
      </c>
      <c r="C41" s="113" t="s">
        <v>76</v>
      </c>
      <c r="D41" s="87" t="s">
        <v>106</v>
      </c>
      <c r="E41" s="104" t="s">
        <v>4</v>
      </c>
      <c r="F41" s="105">
        <v>297.28</v>
      </c>
      <c r="G41" s="52"/>
      <c r="H41" s="122">
        <f>ROUND(F41*G41,2)</f>
        <v>0</v>
      </c>
    </row>
    <row r="42" spans="1:8" ht="36" customHeight="1">
      <c r="A42" s="133">
        <f aca="true" t="shared" si="4" ref="A42:A55">A41+1</f>
        <v>33</v>
      </c>
      <c r="B42" s="95" t="s">
        <v>117</v>
      </c>
      <c r="C42" s="113" t="s">
        <v>76</v>
      </c>
      <c r="D42" s="87" t="s">
        <v>107</v>
      </c>
      <c r="E42" s="104" t="s">
        <v>4</v>
      </c>
      <c r="F42" s="105">
        <v>3.69</v>
      </c>
      <c r="G42" s="52"/>
      <c r="H42" s="122">
        <f>ROUND(F42*G42,2)</f>
        <v>0</v>
      </c>
    </row>
    <row r="43" spans="1:8" ht="45" customHeight="1">
      <c r="A43" s="133">
        <f t="shared" si="4"/>
        <v>34</v>
      </c>
      <c r="B43" s="95" t="s">
        <v>118</v>
      </c>
      <c r="C43" s="113" t="s">
        <v>77</v>
      </c>
      <c r="D43" s="94" t="s">
        <v>108</v>
      </c>
      <c r="E43" s="104" t="s">
        <v>2</v>
      </c>
      <c r="F43" s="105">
        <v>1</v>
      </c>
      <c r="G43" s="52"/>
      <c r="H43" s="122">
        <f aca="true" t="shared" si="5" ref="H43:H53">ROUND(F43*G43,2)</f>
        <v>0</v>
      </c>
    </row>
    <row r="44" spans="1:8" ht="45" customHeight="1">
      <c r="A44" s="133">
        <f t="shared" si="4"/>
        <v>35</v>
      </c>
      <c r="B44" s="95" t="s">
        <v>119</v>
      </c>
      <c r="C44" s="113" t="s">
        <v>77</v>
      </c>
      <c r="D44" s="94" t="s">
        <v>109</v>
      </c>
      <c r="E44" s="104" t="s">
        <v>2</v>
      </c>
      <c r="F44" s="105">
        <v>1</v>
      </c>
      <c r="G44" s="52"/>
      <c r="H44" s="122">
        <f t="shared" si="5"/>
        <v>0</v>
      </c>
    </row>
    <row r="45" spans="1:8" ht="45" customHeight="1">
      <c r="A45" s="133">
        <f t="shared" si="4"/>
        <v>36</v>
      </c>
      <c r="B45" s="95" t="s">
        <v>120</v>
      </c>
      <c r="C45" s="113" t="s">
        <v>77</v>
      </c>
      <c r="D45" s="94" t="s">
        <v>110</v>
      </c>
      <c r="E45" s="104" t="s">
        <v>2</v>
      </c>
      <c r="F45" s="105">
        <v>1</v>
      </c>
      <c r="G45" s="52"/>
      <c r="H45" s="122">
        <f t="shared" si="5"/>
        <v>0</v>
      </c>
    </row>
    <row r="46" spans="1:8" ht="45" customHeight="1">
      <c r="A46" s="133">
        <f t="shared" si="4"/>
        <v>37</v>
      </c>
      <c r="B46" s="89" t="s">
        <v>121</v>
      </c>
      <c r="C46" s="113" t="s">
        <v>77</v>
      </c>
      <c r="D46" s="94" t="s">
        <v>111</v>
      </c>
      <c r="E46" s="104" t="s">
        <v>2</v>
      </c>
      <c r="F46" s="105">
        <v>1</v>
      </c>
      <c r="G46" s="52"/>
      <c r="H46" s="122">
        <f t="shared" si="5"/>
        <v>0</v>
      </c>
    </row>
    <row r="47" spans="1:8" ht="45" customHeight="1" thickBot="1">
      <c r="A47" s="134">
        <f t="shared" si="4"/>
        <v>38</v>
      </c>
      <c r="B47" s="95" t="s">
        <v>122</v>
      </c>
      <c r="C47" s="115" t="s">
        <v>77</v>
      </c>
      <c r="D47" s="96" t="s">
        <v>112</v>
      </c>
      <c r="E47" s="97" t="s">
        <v>2</v>
      </c>
      <c r="F47" s="103">
        <v>1</v>
      </c>
      <c r="G47" s="82"/>
      <c r="H47" s="122">
        <f t="shared" si="5"/>
        <v>0</v>
      </c>
    </row>
    <row r="48" spans="1:8" s="30" customFormat="1" ht="24" customHeight="1" thickBot="1">
      <c r="A48" s="125"/>
      <c r="B48" s="79" t="s">
        <v>115</v>
      </c>
      <c r="C48" s="80" t="s">
        <v>0</v>
      </c>
      <c r="D48" s="162" t="s">
        <v>65</v>
      </c>
      <c r="E48" s="163"/>
      <c r="F48" s="81"/>
      <c r="G48" s="85"/>
      <c r="H48" s="77">
        <f>SUM(H41:H47)</f>
        <v>0</v>
      </c>
    </row>
    <row r="49" spans="1:8" s="30" customFormat="1" ht="27.75" customHeight="1">
      <c r="A49" s="131"/>
      <c r="B49" s="73" t="s">
        <v>123</v>
      </c>
      <c r="C49" s="74"/>
      <c r="D49" s="160" t="s">
        <v>132</v>
      </c>
      <c r="E49" s="161"/>
      <c r="F49" s="161"/>
      <c r="G49" s="161"/>
      <c r="H49" s="132"/>
    </row>
    <row r="50" spans="1:8" ht="35.25" customHeight="1">
      <c r="A50" s="133">
        <f>A47+1</f>
        <v>39</v>
      </c>
      <c r="B50" s="116" t="s">
        <v>124</v>
      </c>
      <c r="C50" s="110" t="s">
        <v>78</v>
      </c>
      <c r="D50" s="136" t="s">
        <v>67</v>
      </c>
      <c r="E50" s="104" t="s">
        <v>59</v>
      </c>
      <c r="F50" s="105">
        <v>40</v>
      </c>
      <c r="G50" s="52"/>
      <c r="H50" s="122">
        <f>ROUND(F50*G50,2)</f>
        <v>0</v>
      </c>
    </row>
    <row r="51" spans="1:8" ht="30.75" customHeight="1">
      <c r="A51" s="133">
        <f t="shared" si="4"/>
        <v>40</v>
      </c>
      <c r="B51" s="116" t="s">
        <v>125</v>
      </c>
      <c r="C51" s="110" t="s">
        <v>78</v>
      </c>
      <c r="D51" s="136" t="s">
        <v>68</v>
      </c>
      <c r="E51" s="137" t="s">
        <v>4</v>
      </c>
      <c r="F51" s="178">
        <f>63.13+4.5+16+5.82+4.13+9.03+11.6+4*4+4.79</f>
        <v>134.99999999999997</v>
      </c>
      <c r="G51" s="52"/>
      <c r="H51" s="122">
        <f>ROUND(F51*G51,2)</f>
        <v>0</v>
      </c>
    </row>
    <row r="52" spans="1:8" ht="36.75" customHeight="1">
      <c r="A52" s="133">
        <f t="shared" si="4"/>
        <v>41</v>
      </c>
      <c r="B52" s="116" t="s">
        <v>126</v>
      </c>
      <c r="C52" s="110" t="s">
        <v>78</v>
      </c>
      <c r="D52" s="136" t="s">
        <v>79</v>
      </c>
      <c r="E52" s="137" t="s">
        <v>60</v>
      </c>
      <c r="F52" s="138">
        <v>1</v>
      </c>
      <c r="G52" s="52"/>
      <c r="H52" s="122">
        <f>ROUND(F52*G52,2)</f>
        <v>0</v>
      </c>
    </row>
    <row r="53" spans="1:8" ht="33.75" customHeight="1">
      <c r="A53" s="133">
        <f t="shared" si="4"/>
        <v>42</v>
      </c>
      <c r="B53" s="116" t="s">
        <v>127</v>
      </c>
      <c r="C53" s="72" t="s">
        <v>69</v>
      </c>
      <c r="D53" s="87" t="s">
        <v>136</v>
      </c>
      <c r="E53" s="137" t="s">
        <v>60</v>
      </c>
      <c r="F53" s="138">
        <v>7</v>
      </c>
      <c r="G53" s="52"/>
      <c r="H53" s="122">
        <f t="shared" si="5"/>
        <v>0</v>
      </c>
    </row>
    <row r="54" spans="1:8" ht="33.75" customHeight="1">
      <c r="A54" s="121">
        <f t="shared" si="4"/>
        <v>43</v>
      </c>
      <c r="B54" s="116" t="s">
        <v>128</v>
      </c>
      <c r="C54" s="72" t="s">
        <v>69</v>
      </c>
      <c r="D54" s="87" t="s">
        <v>137</v>
      </c>
      <c r="E54" s="137" t="s">
        <v>60</v>
      </c>
      <c r="F54" s="138">
        <v>7</v>
      </c>
      <c r="G54" s="52"/>
      <c r="H54" s="122">
        <f>ROUND(F54*G54,2)</f>
        <v>0</v>
      </c>
    </row>
    <row r="55" spans="1:8" ht="33.75" customHeight="1" thickBot="1">
      <c r="A55" s="135">
        <f t="shared" si="4"/>
        <v>44</v>
      </c>
      <c r="B55" s="116" t="s">
        <v>129</v>
      </c>
      <c r="C55" s="78" t="s">
        <v>69</v>
      </c>
      <c r="D55" s="93" t="s">
        <v>138</v>
      </c>
      <c r="E55" s="139" t="s">
        <v>61</v>
      </c>
      <c r="F55" s="140">
        <v>535</v>
      </c>
      <c r="G55" s="82"/>
      <c r="H55" s="122">
        <f>ROUND(F55*G55,2)</f>
        <v>0</v>
      </c>
    </row>
    <row r="56" spans="1:8" s="30" customFormat="1" ht="24" customHeight="1" thickBot="1">
      <c r="A56" s="125"/>
      <c r="B56" s="79" t="s">
        <v>123</v>
      </c>
      <c r="C56" s="80" t="s">
        <v>0</v>
      </c>
      <c r="D56" s="83" t="s">
        <v>63</v>
      </c>
      <c r="E56" s="84"/>
      <c r="F56" s="81"/>
      <c r="G56" s="85"/>
      <c r="H56" s="44">
        <f>SUM(H50:H55)</f>
        <v>0</v>
      </c>
    </row>
    <row r="57" spans="1:8" ht="24.75" customHeight="1">
      <c r="A57" s="14"/>
      <c r="B57" s="35"/>
      <c r="C57" s="14"/>
      <c r="D57" s="156" t="s">
        <v>133</v>
      </c>
      <c r="E57" s="157"/>
      <c r="F57" s="157"/>
      <c r="G57" s="157"/>
      <c r="H57" s="45">
        <f>H11+H39+H48+H56</f>
        <v>0</v>
      </c>
    </row>
    <row r="58" spans="1:8" ht="24.75" customHeight="1">
      <c r="A58" s="14"/>
      <c r="B58" s="35"/>
      <c r="C58" s="14"/>
      <c r="D58" s="152" t="s">
        <v>13</v>
      </c>
      <c r="E58" s="153"/>
      <c r="F58" s="153"/>
      <c r="G58" s="21"/>
      <c r="H58" s="46">
        <f>ROUND(H57*G58/100,2)</f>
        <v>0</v>
      </c>
    </row>
    <row r="59" spans="4:8" ht="24.75" customHeight="1" thickBot="1">
      <c r="D59" s="154" t="s">
        <v>26</v>
      </c>
      <c r="E59" s="155"/>
      <c r="F59" s="155"/>
      <c r="G59" s="155"/>
      <c r="H59" s="51">
        <f>H57+H58</f>
        <v>0</v>
      </c>
    </row>
  </sheetData>
  <sheetProtection password="F714" sheet="1" formatColumns="0" formatRows="0" selectLockedCells="1"/>
  <mergeCells count="16">
    <mergeCell ref="A1:H1"/>
    <mergeCell ref="A2:A3"/>
    <mergeCell ref="G2:G3"/>
    <mergeCell ref="H2:H3"/>
    <mergeCell ref="B2:B3"/>
    <mergeCell ref="C2:C3"/>
    <mergeCell ref="D2:D3"/>
    <mergeCell ref="E2:F2"/>
    <mergeCell ref="D58:F58"/>
    <mergeCell ref="D59:G59"/>
    <mergeCell ref="D57:G57"/>
    <mergeCell ref="D12:G12"/>
    <mergeCell ref="D40:G40"/>
    <mergeCell ref="D49:G49"/>
    <mergeCell ref="D48:E48"/>
    <mergeCell ref="D39:E39"/>
  </mergeCells>
  <conditionalFormatting sqref="G37:G38 G13:G25 G41 G6:G10">
    <cfRule type="cellIs" priority="101" dxfId="0" operator="equal" stopIfTrue="1">
      <formula>0</formula>
    </cfRule>
  </conditionalFormatting>
  <conditionalFormatting sqref="G58">
    <cfRule type="cellIs" priority="68" dxfId="13" operator="lessThan" stopIfTrue="1">
      <formula>0</formula>
    </cfRule>
    <cfRule type="cellIs" priority="69" dxfId="13" operator="greaterThan" stopIfTrue="1">
      <formula>100</formula>
    </cfRule>
    <cfRule type="cellIs" priority="70" dxfId="13" operator="equal" stopIfTrue="1">
      <formula>0</formula>
    </cfRule>
    <cfRule type="cellIs" priority="71" dxfId="17" operator="between" stopIfTrue="1">
      <formula>0</formula>
      <formula>100</formula>
    </cfRule>
    <cfRule type="cellIs" priority="72" dxfId="13" operator="equal" stopIfTrue="1">
      <formula>0</formula>
    </cfRule>
    <cfRule type="cellIs" priority="73" dxfId="13" operator="lessThan" stopIfTrue="1">
      <formula>0</formula>
    </cfRule>
    <cfRule type="cellIs" priority="74" dxfId="13" operator="greaterThan" stopIfTrue="1">
      <formula>100</formula>
    </cfRule>
    <cfRule type="cellIs" priority="75" dxfId="17" operator="between" stopIfTrue="1">
      <formula>0</formula>
      <formula>100</formula>
    </cfRule>
    <cfRule type="cellIs" priority="76" dxfId="13" operator="between" stopIfTrue="1">
      <formula>0</formula>
      <formula>1</formula>
    </cfRule>
    <cfRule type="cellIs" priority="77" dxfId="13" operator="greaterThan" stopIfTrue="1">
      <formula>100</formula>
    </cfRule>
    <cfRule type="cellIs" priority="78" dxfId="13" operator="lessThan" stopIfTrue="1">
      <formula>0</formula>
    </cfRule>
    <cfRule type="cellIs" priority="79" dxfId="13" operator="greaterThan" stopIfTrue="1">
      <formula>100</formula>
    </cfRule>
  </conditionalFormatting>
  <conditionalFormatting sqref="G43:G47 G53">
    <cfRule type="cellIs" priority="49" dxfId="0" operator="equal" stopIfTrue="1">
      <formula>0</formula>
    </cfRule>
  </conditionalFormatting>
  <conditionalFormatting sqref="G29 G31">
    <cfRule type="cellIs" priority="40" dxfId="0" operator="equal" stopIfTrue="1">
      <formula>0</formula>
    </cfRule>
  </conditionalFormatting>
  <conditionalFormatting sqref="G32">
    <cfRule type="cellIs" priority="39" dxfId="0" operator="equal" stopIfTrue="1">
      <formula>0</formula>
    </cfRule>
  </conditionalFormatting>
  <conditionalFormatting sqref="G28">
    <cfRule type="cellIs" priority="37" dxfId="0" operator="equal" stopIfTrue="1">
      <formula>0</formula>
    </cfRule>
  </conditionalFormatting>
  <conditionalFormatting sqref="G33">
    <cfRule type="cellIs" priority="33" dxfId="0" operator="equal" stopIfTrue="1">
      <formula>0</formula>
    </cfRule>
  </conditionalFormatting>
  <conditionalFormatting sqref="G34:G36">
    <cfRule type="cellIs" priority="32" dxfId="0" operator="equal" stopIfTrue="1">
      <formula>0</formula>
    </cfRule>
  </conditionalFormatting>
  <conditionalFormatting sqref="G30">
    <cfRule type="cellIs" priority="31" dxfId="0" operator="equal" stopIfTrue="1">
      <formula>0</formula>
    </cfRule>
  </conditionalFormatting>
  <conditionalFormatting sqref="G42">
    <cfRule type="cellIs" priority="15" dxfId="0" operator="equal" stopIfTrue="1">
      <formula>0</formula>
    </cfRule>
  </conditionalFormatting>
  <conditionalFormatting sqref="G54">
    <cfRule type="cellIs" priority="10" dxfId="0" operator="equal" stopIfTrue="1">
      <formula>0</formula>
    </cfRule>
  </conditionalFormatting>
  <conditionalFormatting sqref="G50:G51">
    <cfRule type="cellIs" priority="9" dxfId="0" operator="equal" stopIfTrue="1">
      <formula>0</formula>
    </cfRule>
  </conditionalFormatting>
  <conditionalFormatting sqref="G26:G27">
    <cfRule type="cellIs" priority="6" dxfId="0" operator="equal" stopIfTrue="1">
      <formula>0</formula>
    </cfRule>
  </conditionalFormatting>
  <conditionalFormatting sqref="G55">
    <cfRule type="cellIs" priority="3" dxfId="0" operator="equal" stopIfTrue="1">
      <formula>0</formula>
    </cfRule>
  </conditionalFormatting>
  <conditionalFormatting sqref="G52">
    <cfRule type="cellIs" priority="2" dxfId="0" operator="equal" stopIfTrue="1">
      <formula>0</formula>
    </cfRule>
  </conditionalFormatting>
  <dataValidations count="2">
    <dataValidation type="whole" allowBlank="1" showInputMessage="1" showErrorMessage="1" promptTitle="Stawka VAT" prompt="Proszę wpisać obowiązującą stawkę podatku VAT." errorTitle="UWAGA!" error="Liczba powinna zawierać się w przedziale pomiędzy 0 a 100" sqref="G58">
      <formula1>0</formula1>
      <formula2>100</formula2>
    </dataValidation>
    <dataValidation type="decimal" operator="equal" allowBlank="1" showInputMessage="1" showErrorMessage="1" error="Wartość musi być większa od zera i mieć nie więcej niż dwie cyfry po przecinku." sqref="G13:G38 G41:G47 G50:G55 G6:G10">
      <formula1>ABS(ROUND(G13,2))</formula1>
    </dataValidation>
  </dataValidations>
  <printOptions horizontalCentered="1"/>
  <pageMargins left="0.35433070866141736" right="0.35433070866141736" top="0.35433070866141736" bottom="0.35433070866141736" header="0" footer="0"/>
  <pageSetup firstPageNumber="9" useFirstPageNumber="1" fitToHeight="5" fitToWidth="1" horizontalDpi="600" verticalDpi="600" orientation="portrait" paperSize="9" scale="77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adm-jk</dc:creator>
  <cp:keywords/>
  <dc:description/>
  <cp:lastModifiedBy>Adrian Rozwora</cp:lastModifiedBy>
  <cp:lastPrinted>2021-06-22T07:20:52Z</cp:lastPrinted>
  <dcterms:created xsi:type="dcterms:W3CDTF">2008-12-19T10:53:02Z</dcterms:created>
  <dcterms:modified xsi:type="dcterms:W3CDTF">2021-07-23T05:30:20Z</dcterms:modified>
  <cp:category/>
  <cp:version/>
  <cp:contentType/>
  <cp:contentStatus/>
</cp:coreProperties>
</file>